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023-08-1.1-SO 01 - Stave..." sheetId="2" r:id="rId2"/>
    <sheet name="2023-08-1.2-SO 01 - Želez..." sheetId="3" r:id="rId3"/>
    <sheet name="2023-08-1.3-SO 01 - Vedle..." sheetId="4" r:id="rId4"/>
    <sheet name="2023-08-1.1-SO 02 - Stave..." sheetId="5" r:id="rId5"/>
    <sheet name="2023-08-1.2-SO 02 - Želez..." sheetId="6" r:id="rId6"/>
    <sheet name="2023-08-1.3-SO 02 - Vedle..." sheetId="7" r:id="rId7"/>
  </sheets>
  <definedNames>
    <definedName name="_xlnm.Print_Area" localSheetId="0">'Rekapitulace stavby'!$D$4:$AO$76,'Rekapitulace stavby'!$C$82:$AQ$103</definedName>
    <definedName name="_xlnm.Print_Titles" localSheetId="0">'Rekapitulace stavby'!$92:$92</definedName>
    <definedName name="_xlnm._FilterDatabase" localSheetId="1" hidden="1">'2023-08-1.1-SO 01 - Stave...'!$C$132:$K$456</definedName>
    <definedName name="_xlnm.Print_Area" localSheetId="1">'2023-08-1.1-SO 01 - Stave...'!$C$4:$J$76,'2023-08-1.1-SO 01 - Stave...'!$C$82:$J$112,'2023-08-1.1-SO 01 - Stave...'!$C$118:$K$456</definedName>
    <definedName name="_xlnm.Print_Titles" localSheetId="1">'2023-08-1.1-SO 01 - Stave...'!$132:$132</definedName>
    <definedName name="_xlnm._FilterDatabase" localSheetId="2" hidden="1">'2023-08-1.2-SO 01 - Želez...'!$C$124:$K$256</definedName>
    <definedName name="_xlnm.Print_Area" localSheetId="2">'2023-08-1.2-SO 01 - Želez...'!$C$4:$J$76,'2023-08-1.2-SO 01 - Želez...'!$C$82:$J$104,'2023-08-1.2-SO 01 - Želez...'!$C$110:$K$256</definedName>
    <definedName name="_xlnm.Print_Titles" localSheetId="2">'2023-08-1.2-SO 01 - Želez...'!$124:$124</definedName>
    <definedName name="_xlnm._FilterDatabase" localSheetId="3" hidden="1">'2023-08-1.3-SO 01 - Vedle...'!$C$131:$K$232</definedName>
    <definedName name="_xlnm.Print_Area" localSheetId="3">'2023-08-1.3-SO 01 - Vedle...'!$C$4:$J$76,'2023-08-1.3-SO 01 - Vedle...'!$C$82:$J$111,'2023-08-1.3-SO 01 - Vedle...'!$C$117:$K$232</definedName>
    <definedName name="_xlnm.Print_Titles" localSheetId="3">'2023-08-1.3-SO 01 - Vedle...'!$131:$131</definedName>
    <definedName name="_xlnm._FilterDatabase" localSheetId="4" hidden="1">'2023-08-1.1-SO 02 - Stave...'!$C$132:$K$445</definedName>
    <definedName name="_xlnm.Print_Area" localSheetId="4">'2023-08-1.1-SO 02 - Stave...'!$C$4:$J$76,'2023-08-1.1-SO 02 - Stave...'!$C$82:$J$112,'2023-08-1.1-SO 02 - Stave...'!$C$118:$K$445</definedName>
    <definedName name="_xlnm.Print_Titles" localSheetId="4">'2023-08-1.1-SO 02 - Stave...'!$132:$132</definedName>
    <definedName name="_xlnm._FilterDatabase" localSheetId="5" hidden="1">'2023-08-1.2-SO 02 - Želez...'!$C$123:$K$254</definedName>
    <definedName name="_xlnm.Print_Area" localSheetId="5">'2023-08-1.2-SO 02 - Želez...'!$C$4:$J$76,'2023-08-1.2-SO 02 - Želez...'!$C$82:$J$103,'2023-08-1.2-SO 02 - Želez...'!$C$109:$K$254</definedName>
    <definedName name="_xlnm.Print_Titles" localSheetId="5">'2023-08-1.2-SO 02 - Želez...'!$123:$123</definedName>
    <definedName name="_xlnm._FilterDatabase" localSheetId="6" hidden="1">'2023-08-1.3-SO 02 - Vedle...'!$C$131:$K$234</definedName>
    <definedName name="_xlnm.Print_Area" localSheetId="6">'2023-08-1.3-SO 02 - Vedle...'!$C$4:$J$76,'2023-08-1.3-SO 02 - Vedle...'!$C$82:$J$111,'2023-08-1.3-SO 02 - Vedle...'!$C$117:$K$234</definedName>
    <definedName name="_xlnm.Print_Titles" localSheetId="6">'2023-08-1.3-SO 02 - Vedle...'!$131:$131</definedName>
  </definedNames>
  <calcPr/>
</workbook>
</file>

<file path=xl/calcChain.xml><?xml version="1.0" encoding="utf-8"?>
<calcChain xmlns="http://schemas.openxmlformats.org/spreadsheetml/2006/main">
  <c i="7" l="1" r="J39"/>
  <c r="J38"/>
  <c i="1" r="AY102"/>
  <c i="7" r="J37"/>
  <c i="1" r="AX102"/>
  <c i="7" r="BI233"/>
  <c r="BH233"/>
  <c r="BG233"/>
  <c r="BF233"/>
  <c r="T233"/>
  <c r="R233"/>
  <c r="P233"/>
  <c r="BI230"/>
  <c r="BH230"/>
  <c r="BG230"/>
  <c r="BF230"/>
  <c r="T230"/>
  <c r="R230"/>
  <c r="P230"/>
  <c r="BI227"/>
  <c r="BH227"/>
  <c r="BG227"/>
  <c r="BF227"/>
  <c r="T227"/>
  <c r="R227"/>
  <c r="P227"/>
  <c r="BI225"/>
  <c r="BH225"/>
  <c r="BG225"/>
  <c r="BF225"/>
  <c r="T225"/>
  <c r="R225"/>
  <c r="P225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4"/>
  <c r="BH204"/>
  <c r="BG204"/>
  <c r="BF204"/>
  <c r="T204"/>
  <c r="R204"/>
  <c r="P204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4"/>
  <c r="BH194"/>
  <c r="BG194"/>
  <c r="BF194"/>
  <c r="T194"/>
  <c r="R194"/>
  <c r="P194"/>
  <c r="BI190"/>
  <c r="BH190"/>
  <c r="BG190"/>
  <c r="BF190"/>
  <c r="T190"/>
  <c r="T189"/>
  <c r="R190"/>
  <c r="R189"/>
  <c r="P190"/>
  <c r="P189"/>
  <c r="BI185"/>
  <c r="BH185"/>
  <c r="BG185"/>
  <c r="BF185"/>
  <c r="T185"/>
  <c r="T184"/>
  <c r="T183"/>
  <c r="R185"/>
  <c r="R184"/>
  <c r="R183"/>
  <c r="P185"/>
  <c r="P184"/>
  <c r="P183"/>
  <c r="BI179"/>
  <c r="BH179"/>
  <c r="BG179"/>
  <c r="BF179"/>
  <c r="T179"/>
  <c r="T178"/>
  <c r="R179"/>
  <c r="R178"/>
  <c r="P179"/>
  <c r="P178"/>
  <c r="BI174"/>
  <c r="BH174"/>
  <c r="BG174"/>
  <c r="BF174"/>
  <c r="T174"/>
  <c r="R174"/>
  <c r="P174"/>
  <c r="BI170"/>
  <c r="BH170"/>
  <c r="BG170"/>
  <c r="BF170"/>
  <c r="T170"/>
  <c r="R170"/>
  <c r="P170"/>
  <c r="BI167"/>
  <c r="BH167"/>
  <c r="BG167"/>
  <c r="BF167"/>
  <c r="T167"/>
  <c r="R167"/>
  <c r="P167"/>
  <c r="BI163"/>
  <c r="BH163"/>
  <c r="BG163"/>
  <c r="BF163"/>
  <c r="T163"/>
  <c r="R163"/>
  <c r="P163"/>
  <c r="BI159"/>
  <c r="BH159"/>
  <c r="BG159"/>
  <c r="BF159"/>
  <c r="T159"/>
  <c r="R159"/>
  <c r="P159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7"/>
  <c r="BH147"/>
  <c r="BG147"/>
  <c r="BF147"/>
  <c r="T147"/>
  <c r="R147"/>
  <c r="P147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F126"/>
  <c r="E124"/>
  <c r="F91"/>
  <c r="E89"/>
  <c r="J26"/>
  <c r="E26"/>
  <c r="J94"/>
  <c r="J25"/>
  <c r="J23"/>
  <c r="E23"/>
  <c r="J93"/>
  <c r="J22"/>
  <c r="J20"/>
  <c r="E20"/>
  <c r="F94"/>
  <c r="J19"/>
  <c r="J17"/>
  <c r="E17"/>
  <c r="F93"/>
  <c r="J16"/>
  <c r="J14"/>
  <c r="J91"/>
  <c r="E7"/>
  <c r="E85"/>
  <c i="6" r="J39"/>
  <c r="J38"/>
  <c i="1" r="AY101"/>
  <c i="6" r="J37"/>
  <c i="1" r="AX101"/>
  <c i="6" r="BI250"/>
  <c r="BH250"/>
  <c r="BG250"/>
  <c r="BF250"/>
  <c r="T250"/>
  <c r="R250"/>
  <c r="P250"/>
  <c r="BI245"/>
  <c r="BH245"/>
  <c r="BG245"/>
  <c r="BF245"/>
  <c r="T245"/>
  <c r="R245"/>
  <c r="P245"/>
  <c r="BI240"/>
  <c r="BH240"/>
  <c r="BG240"/>
  <c r="BF240"/>
  <c r="T240"/>
  <c r="R240"/>
  <c r="P240"/>
  <c r="BI238"/>
  <c r="BH238"/>
  <c r="BG238"/>
  <c r="BF238"/>
  <c r="T238"/>
  <c r="R238"/>
  <c r="P238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199"/>
  <c r="BH199"/>
  <c r="BG199"/>
  <c r="BF199"/>
  <c r="T199"/>
  <c r="R199"/>
  <c r="P199"/>
  <c r="BI197"/>
  <c r="BH197"/>
  <c r="BG197"/>
  <c r="BF197"/>
  <c r="T197"/>
  <c r="R197"/>
  <c r="P197"/>
  <c r="BI193"/>
  <c r="BH193"/>
  <c r="BG193"/>
  <c r="BF193"/>
  <c r="T193"/>
  <c r="R193"/>
  <c r="P193"/>
  <c r="BI191"/>
  <c r="BH191"/>
  <c r="BG191"/>
  <c r="BF191"/>
  <c r="T191"/>
  <c r="R191"/>
  <c r="P191"/>
  <c r="BI187"/>
  <c r="BH187"/>
  <c r="BG187"/>
  <c r="BF187"/>
  <c r="T187"/>
  <c r="R187"/>
  <c r="P187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59"/>
  <c r="BH159"/>
  <c r="BG159"/>
  <c r="BF159"/>
  <c r="T159"/>
  <c r="R159"/>
  <c r="P159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7"/>
  <c r="BH127"/>
  <c r="BG127"/>
  <c r="BF127"/>
  <c r="T127"/>
  <c r="R127"/>
  <c r="P127"/>
  <c r="F118"/>
  <c r="E116"/>
  <c r="F91"/>
  <c r="E89"/>
  <c r="J26"/>
  <c r="E26"/>
  <c r="J121"/>
  <c r="J25"/>
  <c r="J23"/>
  <c r="E23"/>
  <c r="J93"/>
  <c r="J22"/>
  <c r="J20"/>
  <c r="E20"/>
  <c r="F121"/>
  <c r="J19"/>
  <c r="J17"/>
  <c r="E17"/>
  <c r="F120"/>
  <c r="J16"/>
  <c r="J14"/>
  <c r="J91"/>
  <c r="E7"/>
  <c r="E85"/>
  <c i="5" r="J39"/>
  <c r="J38"/>
  <c i="1" r="AY100"/>
  <c i="5" r="J37"/>
  <c i="1" r="AX100"/>
  <c i="5" r="BI443"/>
  <c r="BH443"/>
  <c r="BG443"/>
  <c r="BF443"/>
  <c r="T443"/>
  <c r="T442"/>
  <c r="R443"/>
  <c r="R442"/>
  <c r="P443"/>
  <c r="P442"/>
  <c r="BI438"/>
  <c r="BH438"/>
  <c r="BG438"/>
  <c r="BF438"/>
  <c r="T438"/>
  <c r="R438"/>
  <c r="P438"/>
  <c r="BI434"/>
  <c r="BH434"/>
  <c r="BG434"/>
  <c r="BF434"/>
  <c r="T434"/>
  <c r="R434"/>
  <c r="P434"/>
  <c r="BI430"/>
  <c r="BH430"/>
  <c r="BG430"/>
  <c r="BF430"/>
  <c r="T430"/>
  <c r="R430"/>
  <c r="P430"/>
  <c r="BI426"/>
  <c r="BH426"/>
  <c r="BG426"/>
  <c r="BF426"/>
  <c r="T426"/>
  <c r="R426"/>
  <c r="P426"/>
  <c r="BI423"/>
  <c r="BH423"/>
  <c r="BG423"/>
  <c r="BF423"/>
  <c r="T423"/>
  <c r="R423"/>
  <c r="P423"/>
  <c r="BI421"/>
  <c r="BH421"/>
  <c r="BG421"/>
  <c r="BF421"/>
  <c r="T421"/>
  <c r="R421"/>
  <c r="P421"/>
  <c r="BI419"/>
  <c r="BH419"/>
  <c r="BG419"/>
  <c r="BF419"/>
  <c r="T419"/>
  <c r="R419"/>
  <c r="P419"/>
  <c r="BI417"/>
  <c r="BH417"/>
  <c r="BG417"/>
  <c r="BF417"/>
  <c r="T417"/>
  <c r="R417"/>
  <c r="P417"/>
  <c r="BI413"/>
  <c r="BH413"/>
  <c r="BG413"/>
  <c r="BF413"/>
  <c r="T413"/>
  <c r="R413"/>
  <c r="P413"/>
  <c r="BI411"/>
  <c r="BH411"/>
  <c r="BG411"/>
  <c r="BF411"/>
  <c r="T411"/>
  <c r="R411"/>
  <c r="P411"/>
  <c r="BI407"/>
  <c r="BH407"/>
  <c r="BG407"/>
  <c r="BF407"/>
  <c r="T407"/>
  <c r="R407"/>
  <c r="P407"/>
  <c r="BI405"/>
  <c r="BH405"/>
  <c r="BG405"/>
  <c r="BF405"/>
  <c r="T405"/>
  <c r="R405"/>
  <c r="P405"/>
  <c r="BI401"/>
  <c r="BH401"/>
  <c r="BG401"/>
  <c r="BF401"/>
  <c r="T401"/>
  <c r="R401"/>
  <c r="P401"/>
  <c r="BI397"/>
  <c r="BH397"/>
  <c r="BG397"/>
  <c r="BF397"/>
  <c r="T397"/>
  <c r="R397"/>
  <c r="P397"/>
  <c r="BI393"/>
  <c r="BH393"/>
  <c r="BG393"/>
  <c r="BF393"/>
  <c r="T393"/>
  <c r="R393"/>
  <c r="P393"/>
  <c r="BI391"/>
  <c r="BH391"/>
  <c r="BG391"/>
  <c r="BF391"/>
  <c r="T391"/>
  <c r="R391"/>
  <c r="P391"/>
  <c r="BI387"/>
  <c r="BH387"/>
  <c r="BG387"/>
  <c r="BF387"/>
  <c r="T387"/>
  <c r="R387"/>
  <c r="P387"/>
  <c r="BI383"/>
  <c r="BH383"/>
  <c r="BG383"/>
  <c r="BF383"/>
  <c r="T383"/>
  <c r="R383"/>
  <c r="P383"/>
  <c r="BI379"/>
  <c r="BH379"/>
  <c r="BG379"/>
  <c r="BF379"/>
  <c r="T379"/>
  <c r="R379"/>
  <c r="P379"/>
  <c r="BI377"/>
  <c r="BH377"/>
  <c r="BG377"/>
  <c r="BF377"/>
  <c r="T377"/>
  <c r="R377"/>
  <c r="P377"/>
  <c r="BI374"/>
  <c r="BH374"/>
  <c r="BG374"/>
  <c r="BF374"/>
  <c r="T374"/>
  <c r="R374"/>
  <c r="P374"/>
  <c r="BI370"/>
  <c r="BH370"/>
  <c r="BG370"/>
  <c r="BF370"/>
  <c r="T370"/>
  <c r="R370"/>
  <c r="P370"/>
  <c r="BI366"/>
  <c r="BH366"/>
  <c r="BG366"/>
  <c r="BF366"/>
  <c r="T366"/>
  <c r="R366"/>
  <c r="P366"/>
  <c r="BI364"/>
  <c r="BH364"/>
  <c r="BG364"/>
  <c r="BF364"/>
  <c r="T364"/>
  <c r="R364"/>
  <c r="P364"/>
  <c r="BI362"/>
  <c r="BH362"/>
  <c r="BG362"/>
  <c r="BF362"/>
  <c r="T362"/>
  <c r="R362"/>
  <c r="P362"/>
  <c r="BI360"/>
  <c r="BH360"/>
  <c r="BG360"/>
  <c r="BF360"/>
  <c r="T360"/>
  <c r="R360"/>
  <c r="P360"/>
  <c r="BI358"/>
  <c r="BH358"/>
  <c r="BG358"/>
  <c r="BF358"/>
  <c r="T358"/>
  <c r="R358"/>
  <c r="P358"/>
  <c r="BI354"/>
  <c r="BH354"/>
  <c r="BG354"/>
  <c r="BF354"/>
  <c r="T354"/>
  <c r="R354"/>
  <c r="P354"/>
  <c r="BI350"/>
  <c r="BH350"/>
  <c r="BG350"/>
  <c r="BF350"/>
  <c r="T350"/>
  <c r="R350"/>
  <c r="P350"/>
  <c r="BI348"/>
  <c r="BH348"/>
  <c r="BG348"/>
  <c r="BF348"/>
  <c r="T348"/>
  <c r="R348"/>
  <c r="P348"/>
  <c r="BI345"/>
  <c r="BH345"/>
  <c r="BG345"/>
  <c r="BF345"/>
  <c r="T345"/>
  <c r="R345"/>
  <c r="P345"/>
  <c r="BI341"/>
  <c r="BH341"/>
  <c r="BG341"/>
  <c r="BF341"/>
  <c r="T341"/>
  <c r="R341"/>
  <c r="P341"/>
  <c r="BI335"/>
  <c r="BH335"/>
  <c r="BG335"/>
  <c r="BF335"/>
  <c r="T335"/>
  <c r="R335"/>
  <c r="P335"/>
  <c r="BI331"/>
  <c r="BH331"/>
  <c r="BG331"/>
  <c r="BF331"/>
  <c r="T331"/>
  <c r="R331"/>
  <c r="P331"/>
  <c r="BI329"/>
  <c r="BH329"/>
  <c r="BG329"/>
  <c r="BF329"/>
  <c r="T329"/>
  <c r="R329"/>
  <c r="P329"/>
  <c r="BI325"/>
  <c r="BH325"/>
  <c r="BG325"/>
  <c r="BF325"/>
  <c r="T325"/>
  <c r="R325"/>
  <c r="P325"/>
  <c r="BI323"/>
  <c r="BH323"/>
  <c r="BG323"/>
  <c r="BF323"/>
  <c r="T323"/>
  <c r="R323"/>
  <c r="P323"/>
  <c r="BI319"/>
  <c r="BH319"/>
  <c r="BG319"/>
  <c r="BF319"/>
  <c r="T319"/>
  <c r="R319"/>
  <c r="P319"/>
  <c r="BI317"/>
  <c r="BH317"/>
  <c r="BG317"/>
  <c r="BF317"/>
  <c r="T317"/>
  <c r="R317"/>
  <c r="P317"/>
  <c r="BI313"/>
  <c r="BH313"/>
  <c r="BG313"/>
  <c r="BF313"/>
  <c r="T313"/>
  <c r="R313"/>
  <c r="P313"/>
  <c r="BI311"/>
  <c r="BH311"/>
  <c r="BG311"/>
  <c r="BF311"/>
  <c r="T311"/>
  <c r="R311"/>
  <c r="P311"/>
  <c r="BI307"/>
  <c r="BH307"/>
  <c r="BG307"/>
  <c r="BF307"/>
  <c r="T307"/>
  <c r="R307"/>
  <c r="P307"/>
  <c r="BI303"/>
  <c r="BH303"/>
  <c r="BG303"/>
  <c r="BF303"/>
  <c r="T303"/>
  <c r="R303"/>
  <c r="P303"/>
  <c r="BI301"/>
  <c r="BH301"/>
  <c r="BG301"/>
  <c r="BF301"/>
  <c r="T301"/>
  <c r="R301"/>
  <c r="P301"/>
  <c r="BI297"/>
  <c r="BH297"/>
  <c r="BG297"/>
  <c r="BF297"/>
  <c r="T297"/>
  <c r="R297"/>
  <c r="P297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4"/>
  <c r="BH284"/>
  <c r="BG284"/>
  <c r="BF284"/>
  <c r="T284"/>
  <c r="R284"/>
  <c r="P284"/>
  <c r="BI280"/>
  <c r="BH280"/>
  <c r="BG280"/>
  <c r="BF280"/>
  <c r="T280"/>
  <c r="R280"/>
  <c r="P280"/>
  <c r="BI275"/>
  <c r="BH275"/>
  <c r="BG275"/>
  <c r="BF275"/>
  <c r="T275"/>
  <c r="R275"/>
  <c r="P275"/>
  <c r="BI273"/>
  <c r="BH273"/>
  <c r="BG273"/>
  <c r="BF273"/>
  <c r="T273"/>
  <c r="R273"/>
  <c r="P273"/>
  <c r="BI269"/>
  <c r="BH269"/>
  <c r="BG269"/>
  <c r="BF269"/>
  <c r="T269"/>
  <c r="R269"/>
  <c r="P269"/>
  <c r="BI262"/>
  <c r="BH262"/>
  <c r="BG262"/>
  <c r="BF262"/>
  <c r="T262"/>
  <c r="R262"/>
  <c r="P262"/>
  <c r="BI258"/>
  <c r="BH258"/>
  <c r="BG258"/>
  <c r="BF258"/>
  <c r="T258"/>
  <c r="R258"/>
  <c r="P258"/>
  <c r="BI253"/>
  <c r="BH253"/>
  <c r="BG253"/>
  <c r="BF253"/>
  <c r="T253"/>
  <c r="R253"/>
  <c r="P253"/>
  <c r="BI251"/>
  <c r="BH251"/>
  <c r="BG251"/>
  <c r="BF251"/>
  <c r="T251"/>
  <c r="R251"/>
  <c r="P251"/>
  <c r="BI245"/>
  <c r="BH245"/>
  <c r="BG245"/>
  <c r="BF245"/>
  <c r="T245"/>
  <c r="R245"/>
  <c r="P245"/>
  <c r="BI243"/>
  <c r="BH243"/>
  <c r="BG243"/>
  <c r="BF243"/>
  <c r="T243"/>
  <c r="R243"/>
  <c r="P243"/>
  <c r="BI235"/>
  <c r="BH235"/>
  <c r="BG235"/>
  <c r="BF235"/>
  <c r="T235"/>
  <c r="R235"/>
  <c r="P235"/>
  <c r="BI227"/>
  <c r="BH227"/>
  <c r="BG227"/>
  <c r="BF227"/>
  <c r="T227"/>
  <c r="R227"/>
  <c r="P227"/>
  <c r="BI219"/>
  <c r="BH219"/>
  <c r="BG219"/>
  <c r="BF219"/>
  <c r="T219"/>
  <c r="R219"/>
  <c r="P219"/>
  <c r="BI215"/>
  <c r="BH215"/>
  <c r="BG215"/>
  <c r="BF215"/>
  <c r="T215"/>
  <c r="R215"/>
  <c r="P215"/>
  <c r="BI210"/>
  <c r="BH210"/>
  <c r="BG210"/>
  <c r="BF210"/>
  <c r="T210"/>
  <c r="R210"/>
  <c r="P210"/>
  <c r="BI208"/>
  <c r="BH208"/>
  <c r="BG208"/>
  <c r="BF208"/>
  <c r="T208"/>
  <c r="R208"/>
  <c r="P208"/>
  <c r="BI199"/>
  <c r="BH199"/>
  <c r="BG199"/>
  <c r="BF199"/>
  <c r="T199"/>
  <c r="R199"/>
  <c r="P199"/>
  <c r="BI197"/>
  <c r="BH197"/>
  <c r="BG197"/>
  <c r="BF197"/>
  <c r="T197"/>
  <c r="R197"/>
  <c r="P197"/>
  <c r="BI188"/>
  <c r="BH188"/>
  <c r="BG188"/>
  <c r="BF188"/>
  <c r="T188"/>
  <c r="R188"/>
  <c r="P188"/>
  <c r="BI184"/>
  <c r="BH184"/>
  <c r="BG184"/>
  <c r="BF184"/>
  <c r="T184"/>
  <c r="R184"/>
  <c r="P184"/>
  <c r="BI179"/>
  <c r="BH179"/>
  <c r="BG179"/>
  <c r="BF179"/>
  <c r="T179"/>
  <c r="R179"/>
  <c r="P179"/>
  <c r="BI175"/>
  <c r="BH175"/>
  <c r="BG175"/>
  <c r="BF175"/>
  <c r="T175"/>
  <c r="R175"/>
  <c r="P175"/>
  <c r="BI173"/>
  <c r="BH173"/>
  <c r="BG173"/>
  <c r="BF173"/>
  <c r="T173"/>
  <c r="R173"/>
  <c r="P173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1"/>
  <c r="BH151"/>
  <c r="BG151"/>
  <c r="BF151"/>
  <c r="T151"/>
  <c r="R151"/>
  <c r="P151"/>
  <c r="BI149"/>
  <c r="BH149"/>
  <c r="BG149"/>
  <c r="BF149"/>
  <c r="T149"/>
  <c r="R149"/>
  <c r="P149"/>
  <c r="BI143"/>
  <c r="BH143"/>
  <c r="BG143"/>
  <c r="BF143"/>
  <c r="T143"/>
  <c r="R143"/>
  <c r="P143"/>
  <c r="BI138"/>
  <c r="BH138"/>
  <c r="BG138"/>
  <c r="BF138"/>
  <c r="T138"/>
  <c r="R138"/>
  <c r="P138"/>
  <c r="BI136"/>
  <c r="BH136"/>
  <c r="BG136"/>
  <c r="BF136"/>
  <c r="T136"/>
  <c r="R136"/>
  <c r="P136"/>
  <c r="F127"/>
  <c r="E125"/>
  <c r="F91"/>
  <c r="E89"/>
  <c r="J26"/>
  <c r="E26"/>
  <c r="J94"/>
  <c r="J25"/>
  <c r="J23"/>
  <c r="E23"/>
  <c r="J129"/>
  <c r="J22"/>
  <c r="J20"/>
  <c r="E20"/>
  <c r="F94"/>
  <c r="J19"/>
  <c r="J17"/>
  <c r="E17"/>
  <c r="F129"/>
  <c r="J16"/>
  <c r="J14"/>
  <c r="J127"/>
  <c r="E7"/>
  <c r="E121"/>
  <c i="4" r="J39"/>
  <c r="J38"/>
  <c i="1" r="AY98"/>
  <c i="4" r="J37"/>
  <c i="1" r="AX98"/>
  <c i="4" r="BI231"/>
  <c r="BH231"/>
  <c r="BG231"/>
  <c r="BF231"/>
  <c r="T231"/>
  <c r="R231"/>
  <c r="P231"/>
  <c r="BI228"/>
  <c r="BH228"/>
  <c r="BG228"/>
  <c r="BF228"/>
  <c r="T228"/>
  <c r="R228"/>
  <c r="P228"/>
  <c r="BI225"/>
  <c r="BH225"/>
  <c r="BG225"/>
  <c r="BF225"/>
  <c r="T225"/>
  <c r="R225"/>
  <c r="P225"/>
  <c r="BI223"/>
  <c r="BH223"/>
  <c r="BG223"/>
  <c r="BF223"/>
  <c r="T223"/>
  <c r="R223"/>
  <c r="P223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3"/>
  <c r="BH203"/>
  <c r="BG203"/>
  <c r="BF203"/>
  <c r="T203"/>
  <c r="R203"/>
  <c r="P203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3"/>
  <c r="BH193"/>
  <c r="BG193"/>
  <c r="BF193"/>
  <c r="T193"/>
  <c r="R193"/>
  <c r="P193"/>
  <c r="BI189"/>
  <c r="BH189"/>
  <c r="BG189"/>
  <c r="BF189"/>
  <c r="T189"/>
  <c r="T188"/>
  <c r="R189"/>
  <c r="R188"/>
  <c r="P189"/>
  <c r="P188"/>
  <c r="BI184"/>
  <c r="BH184"/>
  <c r="BG184"/>
  <c r="BF184"/>
  <c r="T184"/>
  <c r="T183"/>
  <c r="R184"/>
  <c r="R183"/>
  <c r="P184"/>
  <c r="P183"/>
  <c r="BI179"/>
  <c r="BH179"/>
  <c r="BG179"/>
  <c r="BF179"/>
  <c r="T179"/>
  <c r="R179"/>
  <c r="P179"/>
  <c r="BI175"/>
  <c r="BH175"/>
  <c r="BG175"/>
  <c r="BF175"/>
  <c r="T175"/>
  <c r="R175"/>
  <c r="P175"/>
  <c r="BI170"/>
  <c r="BH170"/>
  <c r="BG170"/>
  <c r="BF170"/>
  <c r="T170"/>
  <c r="T169"/>
  <c r="R170"/>
  <c r="R169"/>
  <c r="P170"/>
  <c r="P169"/>
  <c r="BI167"/>
  <c r="BH167"/>
  <c r="BG167"/>
  <c r="BF167"/>
  <c r="T167"/>
  <c r="R167"/>
  <c r="P167"/>
  <c r="BI163"/>
  <c r="BH163"/>
  <c r="BG163"/>
  <c r="BF163"/>
  <c r="T163"/>
  <c r="R163"/>
  <c r="P163"/>
  <c r="BI159"/>
  <c r="BH159"/>
  <c r="BG159"/>
  <c r="BF159"/>
  <c r="T159"/>
  <c r="R159"/>
  <c r="P159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7"/>
  <c r="BH147"/>
  <c r="BG147"/>
  <c r="BF147"/>
  <c r="T147"/>
  <c r="R147"/>
  <c r="P147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F126"/>
  <c r="E124"/>
  <c r="F91"/>
  <c r="E89"/>
  <c r="J26"/>
  <c r="E26"/>
  <c r="J129"/>
  <c r="J25"/>
  <c r="J23"/>
  <c r="E23"/>
  <c r="J128"/>
  <c r="J22"/>
  <c r="J20"/>
  <c r="E20"/>
  <c r="F94"/>
  <c r="J19"/>
  <c r="J17"/>
  <c r="E17"/>
  <c r="F128"/>
  <c r="J16"/>
  <c r="J14"/>
  <c r="J91"/>
  <c r="E7"/>
  <c r="E120"/>
  <c i="3" r="J39"/>
  <c r="J38"/>
  <c i="1" r="AY97"/>
  <c i="3" r="J37"/>
  <c i="1" r="AX97"/>
  <c i="3" r="BI252"/>
  <c r="BH252"/>
  <c r="BG252"/>
  <c r="BF252"/>
  <c r="T252"/>
  <c r="T241"/>
  <c r="R252"/>
  <c r="R241"/>
  <c r="P252"/>
  <c r="P241"/>
  <c r="BI247"/>
  <c r="BH247"/>
  <c r="BG247"/>
  <c r="BF247"/>
  <c r="T247"/>
  <c r="R247"/>
  <c r="P247"/>
  <c r="BI242"/>
  <c r="BH242"/>
  <c r="BG242"/>
  <c r="BF242"/>
  <c r="T242"/>
  <c r="R242"/>
  <c r="P242"/>
  <c r="BI239"/>
  <c r="BH239"/>
  <c r="BG239"/>
  <c r="BF239"/>
  <c r="T239"/>
  <c r="T238"/>
  <c r="R239"/>
  <c r="R238"/>
  <c r="P239"/>
  <c r="P238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0"/>
  <c r="BH200"/>
  <c r="BG200"/>
  <c r="BF200"/>
  <c r="T200"/>
  <c r="R200"/>
  <c r="P200"/>
  <c r="BI198"/>
  <c r="BH198"/>
  <c r="BG198"/>
  <c r="BF198"/>
  <c r="T198"/>
  <c r="R198"/>
  <c r="P198"/>
  <c r="BI194"/>
  <c r="BH194"/>
  <c r="BG194"/>
  <c r="BF194"/>
  <c r="T194"/>
  <c r="R194"/>
  <c r="P194"/>
  <c r="BI192"/>
  <c r="BH192"/>
  <c r="BG192"/>
  <c r="BF192"/>
  <c r="T192"/>
  <c r="R192"/>
  <c r="P192"/>
  <c r="BI188"/>
  <c r="BH188"/>
  <c r="BG188"/>
  <c r="BF188"/>
  <c r="T188"/>
  <c r="R188"/>
  <c r="P188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0"/>
  <c r="BH160"/>
  <c r="BG160"/>
  <c r="BF160"/>
  <c r="T160"/>
  <c r="R160"/>
  <c r="P160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28"/>
  <c r="BH128"/>
  <c r="BG128"/>
  <c r="BF128"/>
  <c r="T128"/>
  <c r="R128"/>
  <c r="P128"/>
  <c r="F119"/>
  <c r="E117"/>
  <c r="F91"/>
  <c r="E89"/>
  <c r="J26"/>
  <c r="E26"/>
  <c r="J94"/>
  <c r="J25"/>
  <c r="J23"/>
  <c r="E23"/>
  <c r="J93"/>
  <c r="J22"/>
  <c r="J20"/>
  <c r="E20"/>
  <c r="F122"/>
  <c r="J19"/>
  <c r="J17"/>
  <c r="E17"/>
  <c r="F121"/>
  <c r="J16"/>
  <c r="J14"/>
  <c r="J119"/>
  <c r="E7"/>
  <c r="E113"/>
  <c i="2" r="T274"/>
  <c r="J39"/>
  <c r="J38"/>
  <c i="1" r="AY96"/>
  <c i="2" r="J37"/>
  <c i="1" r="AX96"/>
  <c i="2" r="BI454"/>
  <c r="BH454"/>
  <c r="BG454"/>
  <c r="BF454"/>
  <c r="T454"/>
  <c r="T453"/>
  <c r="R454"/>
  <c r="R453"/>
  <c r="P454"/>
  <c r="P453"/>
  <c r="BI449"/>
  <c r="BH449"/>
  <c r="BG449"/>
  <c r="BF449"/>
  <c r="T449"/>
  <c r="R449"/>
  <c r="P449"/>
  <c r="BI445"/>
  <c r="BH445"/>
  <c r="BG445"/>
  <c r="BF445"/>
  <c r="T445"/>
  <c r="R445"/>
  <c r="P445"/>
  <c r="BI441"/>
  <c r="BH441"/>
  <c r="BG441"/>
  <c r="BF441"/>
  <c r="T441"/>
  <c r="R441"/>
  <c r="P441"/>
  <c r="BI437"/>
  <c r="BH437"/>
  <c r="BG437"/>
  <c r="BF437"/>
  <c r="T437"/>
  <c r="R437"/>
  <c r="P437"/>
  <c r="BI434"/>
  <c r="BH434"/>
  <c r="BG434"/>
  <c r="BF434"/>
  <c r="T434"/>
  <c r="R434"/>
  <c r="P434"/>
  <c r="BI432"/>
  <c r="BH432"/>
  <c r="BG432"/>
  <c r="BF432"/>
  <c r="T432"/>
  <c r="R432"/>
  <c r="P432"/>
  <c r="BI430"/>
  <c r="BH430"/>
  <c r="BG430"/>
  <c r="BF430"/>
  <c r="T430"/>
  <c r="R430"/>
  <c r="P430"/>
  <c r="BI428"/>
  <c r="BH428"/>
  <c r="BG428"/>
  <c r="BF428"/>
  <c r="T428"/>
  <c r="R428"/>
  <c r="P428"/>
  <c r="BI424"/>
  <c r="BH424"/>
  <c r="BG424"/>
  <c r="BF424"/>
  <c r="T424"/>
  <c r="R424"/>
  <c r="P424"/>
  <c r="BI422"/>
  <c r="BH422"/>
  <c r="BG422"/>
  <c r="BF422"/>
  <c r="T422"/>
  <c r="R422"/>
  <c r="P422"/>
  <c r="BI418"/>
  <c r="BH418"/>
  <c r="BG418"/>
  <c r="BF418"/>
  <c r="T418"/>
  <c r="R418"/>
  <c r="P418"/>
  <c r="BI416"/>
  <c r="BH416"/>
  <c r="BG416"/>
  <c r="BF416"/>
  <c r="T416"/>
  <c r="R416"/>
  <c r="P416"/>
  <c r="BI412"/>
  <c r="BH412"/>
  <c r="BG412"/>
  <c r="BF412"/>
  <c r="T412"/>
  <c r="R412"/>
  <c r="P412"/>
  <c r="BI408"/>
  <c r="BH408"/>
  <c r="BG408"/>
  <c r="BF408"/>
  <c r="T408"/>
  <c r="R408"/>
  <c r="P408"/>
  <c r="BI404"/>
  <c r="BH404"/>
  <c r="BG404"/>
  <c r="BF404"/>
  <c r="T404"/>
  <c r="R404"/>
  <c r="P404"/>
  <c r="BI402"/>
  <c r="BH402"/>
  <c r="BG402"/>
  <c r="BF402"/>
  <c r="T402"/>
  <c r="R402"/>
  <c r="P402"/>
  <c r="BI398"/>
  <c r="BH398"/>
  <c r="BG398"/>
  <c r="BF398"/>
  <c r="T398"/>
  <c r="R398"/>
  <c r="P398"/>
  <c r="BI394"/>
  <c r="BH394"/>
  <c r="BG394"/>
  <c r="BF394"/>
  <c r="T394"/>
  <c r="R394"/>
  <c r="P394"/>
  <c r="BI390"/>
  <c r="BH390"/>
  <c r="BG390"/>
  <c r="BF390"/>
  <c r="T390"/>
  <c r="R390"/>
  <c r="P390"/>
  <c r="BI388"/>
  <c r="BH388"/>
  <c r="BG388"/>
  <c r="BF388"/>
  <c r="T388"/>
  <c r="R388"/>
  <c r="P388"/>
  <c r="BI385"/>
  <c r="BH385"/>
  <c r="BG385"/>
  <c r="BF385"/>
  <c r="T385"/>
  <c r="R385"/>
  <c r="P385"/>
  <c r="BI381"/>
  <c r="BH381"/>
  <c r="BG381"/>
  <c r="BF381"/>
  <c r="T381"/>
  <c r="R381"/>
  <c r="P381"/>
  <c r="BI377"/>
  <c r="BH377"/>
  <c r="BG377"/>
  <c r="BF377"/>
  <c r="T377"/>
  <c r="R377"/>
  <c r="P377"/>
  <c r="BI375"/>
  <c r="BH375"/>
  <c r="BG375"/>
  <c r="BF375"/>
  <c r="T375"/>
  <c r="R375"/>
  <c r="P375"/>
  <c r="BI373"/>
  <c r="BH373"/>
  <c r="BG373"/>
  <c r="BF373"/>
  <c r="T373"/>
  <c r="R373"/>
  <c r="P373"/>
  <c r="BI371"/>
  <c r="BH371"/>
  <c r="BG371"/>
  <c r="BF371"/>
  <c r="T371"/>
  <c r="R371"/>
  <c r="P371"/>
  <c r="BI369"/>
  <c r="BH369"/>
  <c r="BG369"/>
  <c r="BF369"/>
  <c r="T369"/>
  <c r="R369"/>
  <c r="P369"/>
  <c r="BI365"/>
  <c r="BH365"/>
  <c r="BG365"/>
  <c r="BF365"/>
  <c r="T365"/>
  <c r="R365"/>
  <c r="P365"/>
  <c r="BI361"/>
  <c r="BH361"/>
  <c r="BG361"/>
  <c r="BF361"/>
  <c r="T361"/>
  <c r="R361"/>
  <c r="P361"/>
  <c r="BI359"/>
  <c r="BH359"/>
  <c r="BG359"/>
  <c r="BF359"/>
  <c r="T359"/>
  <c r="R359"/>
  <c r="P359"/>
  <c r="BI356"/>
  <c r="BH356"/>
  <c r="BG356"/>
  <c r="BF356"/>
  <c r="T356"/>
  <c r="R356"/>
  <c r="P356"/>
  <c r="BI352"/>
  <c r="BH352"/>
  <c r="BG352"/>
  <c r="BF352"/>
  <c r="T352"/>
  <c r="R352"/>
  <c r="P352"/>
  <c r="BI345"/>
  <c r="BH345"/>
  <c r="BG345"/>
  <c r="BF345"/>
  <c r="T345"/>
  <c r="R345"/>
  <c r="P345"/>
  <c r="BI341"/>
  <c r="BH341"/>
  <c r="BG341"/>
  <c r="BF341"/>
  <c r="T341"/>
  <c r="R341"/>
  <c r="P341"/>
  <c r="BI337"/>
  <c r="BH337"/>
  <c r="BG337"/>
  <c r="BF337"/>
  <c r="T337"/>
  <c r="R337"/>
  <c r="P337"/>
  <c r="BI333"/>
  <c r="BH333"/>
  <c r="BG333"/>
  <c r="BF333"/>
  <c r="T333"/>
  <c r="R333"/>
  <c r="P333"/>
  <c r="BI331"/>
  <c r="BH331"/>
  <c r="BG331"/>
  <c r="BF331"/>
  <c r="T331"/>
  <c r="R331"/>
  <c r="P331"/>
  <c r="BI327"/>
  <c r="BH327"/>
  <c r="BG327"/>
  <c r="BF327"/>
  <c r="T327"/>
  <c r="R327"/>
  <c r="P327"/>
  <c r="BI325"/>
  <c r="BH325"/>
  <c r="BG325"/>
  <c r="BF325"/>
  <c r="T325"/>
  <c r="R325"/>
  <c r="P325"/>
  <c r="BI321"/>
  <c r="BH321"/>
  <c r="BG321"/>
  <c r="BF321"/>
  <c r="T321"/>
  <c r="R321"/>
  <c r="P321"/>
  <c r="BI317"/>
  <c r="BH317"/>
  <c r="BG317"/>
  <c r="BF317"/>
  <c r="T317"/>
  <c r="R317"/>
  <c r="P317"/>
  <c r="BI313"/>
  <c r="BH313"/>
  <c r="BG313"/>
  <c r="BF313"/>
  <c r="T313"/>
  <c r="R313"/>
  <c r="P313"/>
  <c r="BI309"/>
  <c r="BH309"/>
  <c r="BG309"/>
  <c r="BF309"/>
  <c r="T309"/>
  <c r="R309"/>
  <c r="P309"/>
  <c r="BI307"/>
  <c r="BH307"/>
  <c r="BG307"/>
  <c r="BF307"/>
  <c r="T307"/>
  <c r="R307"/>
  <c r="P307"/>
  <c r="BI303"/>
  <c r="BH303"/>
  <c r="BG303"/>
  <c r="BF303"/>
  <c r="T303"/>
  <c r="R303"/>
  <c r="P303"/>
  <c r="BI299"/>
  <c r="BH299"/>
  <c r="BG299"/>
  <c r="BF299"/>
  <c r="T299"/>
  <c r="R299"/>
  <c r="P299"/>
  <c r="BI297"/>
  <c r="BH297"/>
  <c r="BG297"/>
  <c r="BF297"/>
  <c r="T297"/>
  <c r="R297"/>
  <c r="P297"/>
  <c r="BI295"/>
  <c r="BH295"/>
  <c r="BG295"/>
  <c r="BF295"/>
  <c r="T295"/>
  <c r="R295"/>
  <c r="P295"/>
  <c r="BI290"/>
  <c r="BH290"/>
  <c r="BG290"/>
  <c r="BF290"/>
  <c r="T290"/>
  <c r="R290"/>
  <c r="P290"/>
  <c r="BI286"/>
  <c r="BH286"/>
  <c r="BG286"/>
  <c r="BF286"/>
  <c r="T286"/>
  <c r="R286"/>
  <c r="P286"/>
  <c r="BI281"/>
  <c r="BH281"/>
  <c r="BG281"/>
  <c r="BF281"/>
  <c r="T281"/>
  <c r="R281"/>
  <c r="P281"/>
  <c r="BI279"/>
  <c r="BH279"/>
  <c r="BG279"/>
  <c r="BF279"/>
  <c r="T279"/>
  <c r="R279"/>
  <c r="P279"/>
  <c r="BI275"/>
  <c r="BH275"/>
  <c r="BG275"/>
  <c r="BF275"/>
  <c r="T275"/>
  <c r="R275"/>
  <c r="P275"/>
  <c r="BI268"/>
  <c r="BH268"/>
  <c r="BG268"/>
  <c r="BF268"/>
  <c r="T268"/>
  <c r="T263"/>
  <c r="R268"/>
  <c r="R263"/>
  <c r="P268"/>
  <c r="P263"/>
  <c r="BI264"/>
  <c r="BH264"/>
  <c r="BG264"/>
  <c r="BF264"/>
  <c r="T264"/>
  <c r="R264"/>
  <c r="P264"/>
  <c r="BI259"/>
  <c r="BH259"/>
  <c r="BG259"/>
  <c r="BF259"/>
  <c r="T259"/>
  <c r="R259"/>
  <c r="P259"/>
  <c r="BI257"/>
  <c r="BH257"/>
  <c r="BG257"/>
  <c r="BF257"/>
  <c r="T257"/>
  <c r="R257"/>
  <c r="P257"/>
  <c r="BI251"/>
  <c r="BH251"/>
  <c r="BG251"/>
  <c r="BF251"/>
  <c r="T251"/>
  <c r="R251"/>
  <c r="P251"/>
  <c r="BI249"/>
  <c r="BH249"/>
  <c r="BG249"/>
  <c r="BF249"/>
  <c r="T249"/>
  <c r="R249"/>
  <c r="P249"/>
  <c r="BI244"/>
  <c r="BH244"/>
  <c r="BG244"/>
  <c r="BF244"/>
  <c r="T244"/>
  <c r="R244"/>
  <c r="P244"/>
  <c r="BI239"/>
  <c r="BH239"/>
  <c r="BG239"/>
  <c r="BF239"/>
  <c r="T239"/>
  <c r="R239"/>
  <c r="P239"/>
  <c r="BI234"/>
  <c r="BH234"/>
  <c r="BG234"/>
  <c r="BF234"/>
  <c r="T234"/>
  <c r="R234"/>
  <c r="P234"/>
  <c r="BI230"/>
  <c r="BH230"/>
  <c r="BG230"/>
  <c r="BF230"/>
  <c r="T230"/>
  <c r="R230"/>
  <c r="P230"/>
  <c r="BI225"/>
  <c r="BH225"/>
  <c r="BG225"/>
  <c r="BF225"/>
  <c r="T225"/>
  <c r="R225"/>
  <c r="P225"/>
  <c r="BI223"/>
  <c r="BH223"/>
  <c r="BG223"/>
  <c r="BF223"/>
  <c r="T223"/>
  <c r="R223"/>
  <c r="P223"/>
  <c r="BI214"/>
  <c r="BH214"/>
  <c r="BG214"/>
  <c r="BF214"/>
  <c r="T214"/>
  <c r="R214"/>
  <c r="P214"/>
  <c r="BI212"/>
  <c r="BH212"/>
  <c r="BG212"/>
  <c r="BF212"/>
  <c r="T212"/>
  <c r="R212"/>
  <c r="P212"/>
  <c r="BI204"/>
  <c r="BH204"/>
  <c r="BG204"/>
  <c r="BF204"/>
  <c r="T204"/>
  <c r="R204"/>
  <c r="P204"/>
  <c r="BI200"/>
  <c r="BH200"/>
  <c r="BG200"/>
  <c r="BF200"/>
  <c r="T200"/>
  <c r="R200"/>
  <c r="P200"/>
  <c r="BI195"/>
  <c r="BH195"/>
  <c r="BG195"/>
  <c r="BF195"/>
  <c r="T195"/>
  <c r="R195"/>
  <c r="P195"/>
  <c r="BI191"/>
  <c r="BH191"/>
  <c r="BG191"/>
  <c r="BF191"/>
  <c r="T191"/>
  <c r="R191"/>
  <c r="P191"/>
  <c r="BI189"/>
  <c r="BH189"/>
  <c r="BG189"/>
  <c r="BF189"/>
  <c r="T189"/>
  <c r="R189"/>
  <c r="P189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68"/>
  <c r="BH168"/>
  <c r="BG168"/>
  <c r="BF168"/>
  <c r="T168"/>
  <c r="R168"/>
  <c r="P168"/>
  <c r="BI164"/>
  <c r="BH164"/>
  <c r="BG164"/>
  <c r="BF164"/>
  <c r="T164"/>
  <c r="R164"/>
  <c r="P164"/>
  <c r="BI162"/>
  <c r="BH162"/>
  <c r="BG162"/>
  <c r="BF162"/>
  <c r="T162"/>
  <c r="R162"/>
  <c r="P162"/>
  <c r="BI157"/>
  <c r="BH157"/>
  <c r="BG157"/>
  <c r="BF157"/>
  <c r="T157"/>
  <c r="R157"/>
  <c r="P157"/>
  <c r="BI155"/>
  <c r="BH155"/>
  <c r="BG155"/>
  <c r="BF155"/>
  <c r="T155"/>
  <c r="R155"/>
  <c r="P155"/>
  <c r="BI149"/>
  <c r="BH149"/>
  <c r="BG149"/>
  <c r="BF149"/>
  <c r="T149"/>
  <c r="R149"/>
  <c r="P149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6"/>
  <c r="BH136"/>
  <c r="BG136"/>
  <c r="BF136"/>
  <c r="T136"/>
  <c r="R136"/>
  <c r="P136"/>
  <c r="F127"/>
  <c r="E125"/>
  <c r="F91"/>
  <c r="E89"/>
  <c r="J26"/>
  <c r="E26"/>
  <c r="J130"/>
  <c r="J25"/>
  <c r="J23"/>
  <c r="E23"/>
  <c r="J129"/>
  <c r="J22"/>
  <c r="J20"/>
  <c r="E20"/>
  <c r="F130"/>
  <c r="J19"/>
  <c r="J17"/>
  <c r="E17"/>
  <c r="F129"/>
  <c r="J16"/>
  <c r="J14"/>
  <c r="J127"/>
  <c r="E7"/>
  <c r="E85"/>
  <c i="1" r="L90"/>
  <c r="AM90"/>
  <c r="AM89"/>
  <c r="L89"/>
  <c r="AM87"/>
  <c r="L87"/>
  <c r="L85"/>
  <c r="L84"/>
  <c i="2" r="BK257"/>
  <c r="J437"/>
  <c r="BK416"/>
  <c r="J327"/>
  <c r="BK449"/>
  <c r="BK381"/>
  <c i="1" r="AS99"/>
  <c i="2" r="J356"/>
  <c r="BK361"/>
  <c r="BK321"/>
  <c r="J234"/>
  <c r="J149"/>
  <c r="BK279"/>
  <c r="BK141"/>
  <c i="3" r="BK233"/>
  <c r="BK229"/>
  <c r="J178"/>
  <c r="BK138"/>
  <c r="J231"/>
  <c r="J150"/>
  <c i="4" r="BK184"/>
  <c r="BK179"/>
  <c r="BK163"/>
  <c r="BK211"/>
  <c r="J193"/>
  <c i="5" r="BK366"/>
  <c r="J227"/>
  <c r="J345"/>
  <c r="J364"/>
  <c r="J208"/>
  <c r="BK374"/>
  <c r="BK350"/>
  <c r="J407"/>
  <c r="J307"/>
  <c r="J269"/>
  <c r="BK421"/>
  <c r="BK164"/>
  <c r="BK173"/>
  <c r="J311"/>
  <c i="6" r="BK228"/>
  <c r="J230"/>
  <c r="BK173"/>
  <c r="BK139"/>
  <c r="BK159"/>
  <c r="BK133"/>
  <c r="J193"/>
  <c r="BK193"/>
  <c i="7" r="J147"/>
  <c r="BK194"/>
  <c r="BK149"/>
  <c r="BK140"/>
  <c i="2" r="BK390"/>
  <c r="BK214"/>
  <c r="BK164"/>
  <c r="J430"/>
  <c r="J394"/>
  <c r="J162"/>
  <c r="J309"/>
  <c r="J365"/>
  <c r="J449"/>
  <c r="J313"/>
  <c r="BK155"/>
  <c r="BK331"/>
  <c r="J251"/>
  <c r="BK239"/>
  <c r="J281"/>
  <c i="3" r="BK227"/>
  <c r="BK242"/>
  <c r="BK152"/>
  <c r="J208"/>
  <c r="J218"/>
  <c r="BK222"/>
  <c r="BK136"/>
  <c r="J128"/>
  <c i="4" r="J154"/>
  <c r="J211"/>
  <c r="BK209"/>
  <c r="BK167"/>
  <c r="BK170"/>
  <c i="5" r="J397"/>
  <c r="BK291"/>
  <c r="J360"/>
  <c r="J184"/>
  <c r="BK383"/>
  <c r="BK325"/>
  <c r="J156"/>
  <c r="BK227"/>
  <c r="BK289"/>
  <c r="BK377"/>
  <c r="BK335"/>
  <c r="J197"/>
  <c r="BK358"/>
  <c r="J235"/>
  <c i="6" r="BK226"/>
  <c r="J226"/>
  <c r="BK240"/>
  <c r="J228"/>
  <c r="J250"/>
  <c r="BK217"/>
  <c r="BK207"/>
  <c r="J135"/>
  <c r="BK135"/>
  <c r="BK137"/>
  <c i="7" r="J167"/>
  <c r="J219"/>
  <c r="BK137"/>
  <c r="BK170"/>
  <c i="2" r="BK309"/>
  <c r="BK182"/>
  <c r="BK430"/>
  <c r="J341"/>
  <c r="J445"/>
  <c r="J182"/>
  <c r="J377"/>
  <c r="BK299"/>
  <c r="BK191"/>
  <c r="BK373"/>
  <c r="J157"/>
  <c r="J345"/>
  <c r="J184"/>
  <c r="BK422"/>
  <c r="BK286"/>
  <c i="1" r="AS95"/>
  <c i="3" r="J192"/>
  <c r="BK134"/>
  <c r="J247"/>
  <c r="BK140"/>
  <c r="BK178"/>
  <c r="BK144"/>
  <c i="4" r="BK159"/>
  <c r="BK216"/>
  <c r="BK231"/>
  <c r="J138"/>
  <c r="J170"/>
  <c r="J143"/>
  <c i="5" r="BK354"/>
  <c r="BK160"/>
  <c r="J136"/>
  <c r="BK253"/>
  <c r="BK407"/>
  <c r="J391"/>
  <c r="J199"/>
  <c r="BK443"/>
  <c r="BK313"/>
  <c r="J149"/>
  <c r="BK301"/>
  <c r="BK391"/>
  <c r="BK370"/>
  <c r="BK151"/>
  <c r="J160"/>
  <c i="6" r="BK232"/>
  <c r="BK205"/>
  <c r="J153"/>
  <c r="BK245"/>
  <c r="J169"/>
  <c r="J181"/>
  <c r="J167"/>
  <c i="7" r="J221"/>
  <c r="BK212"/>
  <c r="BK221"/>
  <c r="BK230"/>
  <c r="BK202"/>
  <c r="BK134"/>
  <c r="BK154"/>
  <c r="J152"/>
  <c r="BK174"/>
  <c r="J217"/>
  <c r="J140"/>
  <c i="2" r="BK412"/>
  <c r="J204"/>
  <c r="BK295"/>
  <c r="BK441"/>
  <c r="J404"/>
  <c r="J321"/>
  <c r="J408"/>
  <c r="J286"/>
  <c r="J195"/>
  <c r="J325"/>
  <c r="BK176"/>
  <c r="J295"/>
  <c r="BK184"/>
  <c r="BK212"/>
  <c i="3" r="J225"/>
  <c r="BK220"/>
  <c r="BK225"/>
  <c r="J166"/>
  <c r="J140"/>
  <c r="BK247"/>
  <c i="4" r="J218"/>
  <c r="J225"/>
  <c r="BK152"/>
  <c r="BK135"/>
  <c r="J198"/>
  <c i="5" r="BK156"/>
  <c r="J262"/>
  <c r="BK423"/>
  <c r="J366"/>
  <c r="J335"/>
  <c r="BK210"/>
  <c r="BK341"/>
  <c r="BK303"/>
  <c r="J411"/>
  <c r="BK136"/>
  <c r="BK317"/>
  <c r="J175"/>
  <c r="BK275"/>
  <c r="J179"/>
  <c r="J253"/>
  <c i="6" r="BK187"/>
  <c r="BK219"/>
  <c r="BK131"/>
  <c r="J177"/>
  <c r="BK165"/>
  <c r="BK250"/>
  <c r="BK155"/>
  <c r="BK215"/>
  <c r="BK203"/>
  <c r="J219"/>
  <c r="J133"/>
  <c i="7" r="BK233"/>
  <c r="J202"/>
  <c r="J170"/>
  <c r="J163"/>
  <c r="BK199"/>
  <c i="2" r="BK424"/>
  <c r="BK223"/>
  <c r="J375"/>
  <c r="BK189"/>
  <c r="J428"/>
  <c r="BK377"/>
  <c r="J398"/>
  <c r="J200"/>
  <c r="BK225"/>
  <c r="J172"/>
  <c r="J230"/>
  <c r="BK341"/>
  <c r="J155"/>
  <c r="J275"/>
  <c r="J136"/>
  <c i="3" r="BK154"/>
  <c r="J220"/>
  <c r="BK174"/>
  <c r="BK231"/>
  <c r="J204"/>
  <c r="J132"/>
  <c r="BK208"/>
  <c r="J134"/>
  <c i="4" r="BK154"/>
  <c r="J141"/>
  <c r="J149"/>
  <c r="BK138"/>
  <c i="5" r="J354"/>
  <c r="J301"/>
  <c r="BK329"/>
  <c r="BK411"/>
  <c r="J348"/>
  <c r="J215"/>
  <c r="BK215"/>
  <c r="BK401"/>
  <c r="J329"/>
  <c r="J430"/>
  <c r="BK307"/>
  <c r="BK149"/>
  <c r="J243"/>
  <c r="J173"/>
  <c i="6" r="J215"/>
  <c r="J179"/>
  <c r="J171"/>
  <c r="BK151"/>
  <c r="BK224"/>
  <c r="J232"/>
  <c r="J137"/>
  <c r="J131"/>
  <c i="7" r="BK208"/>
  <c r="BK217"/>
  <c r="J199"/>
  <c i="2" r="BK371"/>
  <c r="BK428"/>
  <c r="J333"/>
  <c r="BK454"/>
  <c r="J422"/>
  <c r="BK385"/>
  <c r="J385"/>
  <c r="BK145"/>
  <c i="3" r="BK204"/>
  <c r="J148"/>
  <c r="BK132"/>
  <c r="BK200"/>
  <c r="J242"/>
  <c r="BK206"/>
  <c r="J152"/>
  <c r="BK192"/>
  <c i="4" r="J214"/>
  <c r="BK218"/>
  <c r="BK207"/>
  <c r="BK201"/>
  <c r="J189"/>
  <c i="5" r="J370"/>
  <c r="BK219"/>
  <c r="J219"/>
  <c r="BK393"/>
  <c r="BK284"/>
  <c r="BK184"/>
  <c r="BK311"/>
  <c r="BK258"/>
  <c r="J379"/>
  <c r="J325"/>
  <c r="BK360"/>
  <c r="J405"/>
  <c r="J168"/>
  <c i="6" r="BK153"/>
  <c r="J207"/>
  <c r="J173"/>
  <c r="BK199"/>
  <c r="J245"/>
  <c r="J240"/>
  <c r="J205"/>
  <c r="J203"/>
  <c i="7" r="BK185"/>
  <c r="J225"/>
  <c r="BK159"/>
  <c r="BK179"/>
  <c i="2" r="J388"/>
  <c r="BK234"/>
  <c r="BK157"/>
  <c r="BK418"/>
  <c r="BK437"/>
  <c r="BK388"/>
  <c r="BK244"/>
  <c r="J361"/>
  <c r="BK303"/>
  <c r="BK195"/>
  <c r="J373"/>
  <c r="BK251"/>
  <c r="BK172"/>
  <c r="BK307"/>
  <c r="J223"/>
  <c r="J416"/>
  <c r="BK143"/>
  <c i="3" r="BK166"/>
  <c r="BK164"/>
  <c r="J138"/>
  <c r="BK150"/>
  <c r="BK128"/>
  <c r="J206"/>
  <c r="BK198"/>
  <c i="4" r="J152"/>
  <c r="J167"/>
  <c r="J135"/>
  <c r="BK175"/>
  <c r="BK189"/>
  <c i="5" r="BK293"/>
  <c r="J421"/>
  <c r="BK245"/>
  <c r="J158"/>
  <c r="BK434"/>
  <c r="BK379"/>
  <c r="J151"/>
  <c r="J401"/>
  <c r="BK362"/>
  <c r="BK323"/>
  <c r="J303"/>
  <c i="6" r="BK143"/>
  <c r="BK177"/>
  <c r="J149"/>
  <c r="J165"/>
  <c r="BK171"/>
  <c r="BK230"/>
  <c r="BK197"/>
  <c r="BK179"/>
  <c r="BK127"/>
  <c i="7" r="J230"/>
  <c r="BK227"/>
  <c r="BK225"/>
  <c r="J194"/>
  <c r="J149"/>
  <c i="2" r="J390"/>
  <c r="BK408"/>
  <c r="BK352"/>
  <c r="J337"/>
  <c r="BK268"/>
  <c r="J371"/>
  <c r="BK297"/>
  <c r="J290"/>
  <c r="BK313"/>
  <c r="BK168"/>
  <c r="J214"/>
  <c i="3" r="BK218"/>
  <c r="J239"/>
  <c r="J172"/>
  <c r="BK210"/>
  <c r="J198"/>
  <c r="BK180"/>
  <c r="J212"/>
  <c r="J174"/>
  <c i="4" r="J203"/>
  <c r="J223"/>
  <c r="BK220"/>
  <c r="J147"/>
  <c r="BK147"/>
  <c i="5" r="J331"/>
  <c r="BK175"/>
  <c r="BK297"/>
  <c r="J426"/>
  <c r="J374"/>
  <c r="J323"/>
  <c r="J275"/>
  <c r="BK208"/>
  <c r="J423"/>
  <c r="BK138"/>
  <c r="BK348"/>
  <c r="BK199"/>
  <c r="J319"/>
  <c r="J284"/>
  <c r="J251"/>
  <c i="6" r="J209"/>
  <c r="BK183"/>
  <c i="7" r="J233"/>
  <c r="J185"/>
  <c r="BK215"/>
  <c r="J196"/>
  <c r="J154"/>
  <c r="J159"/>
  <c i="2" r="BK365"/>
  <c r="J412"/>
  <c r="BK325"/>
  <c r="J257"/>
  <c r="J369"/>
  <c r="J249"/>
  <c r="BK327"/>
  <c r="J168"/>
  <c r="BK259"/>
  <c r="J279"/>
  <c r="BK149"/>
  <c r="J141"/>
  <c i="3" r="BK156"/>
  <c r="J222"/>
  <c r="J168"/>
  <c r="J188"/>
  <c r="J156"/>
  <c r="J180"/>
  <c i="4" r="BK149"/>
  <c r="BK228"/>
  <c r="J231"/>
  <c r="BK225"/>
  <c r="J159"/>
  <c r="J195"/>
  <c i="5" r="BK162"/>
  <c r="J289"/>
  <c r="BK251"/>
  <c r="BK397"/>
  <c r="BK243"/>
  <c r="BK197"/>
  <c r="J438"/>
  <c r="J273"/>
  <c r="J188"/>
  <c r="J393"/>
  <c r="J293"/>
  <c r="BK280"/>
  <c r="J280"/>
  <c r="J297"/>
  <c i="6" r="BK211"/>
  <c r="J211"/>
  <c r="J221"/>
  <c r="BK167"/>
  <c r="J163"/>
  <c r="BK209"/>
  <c r="BK221"/>
  <c r="J224"/>
  <c r="BK147"/>
  <c r="J187"/>
  <c i="7" r="J179"/>
  <c r="BK196"/>
  <c r="J190"/>
  <c r="J212"/>
  <c r="J134"/>
  <c r="BK163"/>
  <c r="J143"/>
  <c i="2" r="J359"/>
  <c r="J191"/>
  <c r="BK432"/>
  <c r="J297"/>
  <c r="J441"/>
  <c r="J331"/>
  <c r="BK275"/>
  <c r="BK404"/>
  <c r="J454"/>
  <c r="J307"/>
  <c r="BK136"/>
  <c r="J164"/>
  <c r="J174"/>
  <c r="BK174"/>
  <c i="3" r="BK168"/>
  <c r="J229"/>
  <c r="J194"/>
  <c r="BK172"/>
  <c r="J210"/>
  <c r="J216"/>
  <c r="BK182"/>
  <c r="BK148"/>
  <c i="4" r="BK193"/>
  <c r="J220"/>
  <c r="J216"/>
  <c r="J163"/>
  <c r="BK198"/>
  <c i="5" r="J419"/>
  <c r="BK426"/>
  <c r="J162"/>
  <c r="J143"/>
  <c r="J350"/>
  <c r="BK235"/>
  <c r="BK345"/>
  <c r="J417"/>
  <c r="BK405"/>
  <c r="BK430"/>
  <c r="BK364"/>
  <c r="BK188"/>
  <c r="BK143"/>
  <c r="J164"/>
  <c i="6" r="BK238"/>
  <c r="J155"/>
  <c r="J151"/>
  <c r="J127"/>
  <c r="BK149"/>
  <c r="J199"/>
  <c r="BK191"/>
  <c r="J143"/>
  <c i="7" r="J174"/>
  <c r="BK167"/>
  <c r="BK147"/>
  <c r="BK143"/>
  <c i="2" r="J418"/>
  <c r="J212"/>
  <c r="BK434"/>
  <c r="BK359"/>
  <c r="BK398"/>
  <c r="BK281"/>
  <c r="BK333"/>
  <c r="BK204"/>
  <c r="J145"/>
  <c r="J225"/>
  <c r="J299"/>
  <c r="BK178"/>
  <c r="J259"/>
  <c r="BK249"/>
  <c r="BK375"/>
  <c i="3" r="J144"/>
  <c r="J184"/>
  <c r="BK188"/>
  <c r="J136"/>
  <c r="J227"/>
  <c r="BK239"/>
  <c r="J164"/>
  <c i="4" r="J179"/>
  <c r="J209"/>
  <c r="BK203"/>
  <c r="BK214"/>
  <c r="BK195"/>
  <c i="5" r="J313"/>
  <c r="BK166"/>
  <c r="BK417"/>
  <c r="J210"/>
  <c r="BK387"/>
  <c r="BK168"/>
  <c r="J443"/>
  <c r="J413"/>
  <c r="J341"/>
  <c r="BK413"/>
  <c r="BK319"/>
  <c r="BK331"/>
  <c i="2" r="J268"/>
  <c r="J180"/>
  <c r="J424"/>
  <c r="BK345"/>
  <c r="BK445"/>
  <c r="J264"/>
  <c r="BK356"/>
  <c r="BK264"/>
  <c r="J381"/>
  <c r="J352"/>
  <c r="J143"/>
  <c r="J303"/>
  <c r="J189"/>
  <c r="J239"/>
  <c r="BK200"/>
  <c r="J244"/>
  <c i="3" r="J200"/>
  <c r="BK160"/>
  <c r="J170"/>
  <c r="BK170"/>
  <c r="BK184"/>
  <c r="J233"/>
  <c r="J182"/>
  <c i="4" r="BK223"/>
  <c r="J228"/>
  <c r="J184"/>
  <c r="BK143"/>
  <c r="J207"/>
  <c r="BK141"/>
  <c i="5" r="J358"/>
  <c r="BK158"/>
  <c r="J258"/>
  <c r="BK262"/>
  <c r="BK179"/>
  <c r="J138"/>
  <c r="J434"/>
  <c r="J317"/>
  <c r="BK438"/>
  <c r="J291"/>
  <c r="J166"/>
  <c r="J387"/>
  <c r="J383"/>
  <c i="6" r="J147"/>
  <c r="J238"/>
  <c r="J191"/>
  <c r="BK181"/>
  <c r="J217"/>
  <c r="BK169"/>
  <c r="J197"/>
  <c r="BK163"/>
  <c i="7" r="J227"/>
  <c r="BK219"/>
  <c r="BK210"/>
  <c r="J137"/>
  <c i="2" r="J402"/>
  <c r="J434"/>
  <c r="BK369"/>
  <c r="BK290"/>
  <c r="J432"/>
  <c r="BK402"/>
  <c r="J317"/>
  <c r="BK230"/>
  <c r="BK394"/>
  <c r="BK317"/>
  <c r="BK337"/>
  <c r="BK180"/>
  <c r="J176"/>
  <c r="J178"/>
  <c r="BK162"/>
  <c i="3" r="BK216"/>
  <c r="BK194"/>
  <c r="BK212"/>
  <c r="BK252"/>
  <c r="J252"/>
  <c r="J154"/>
  <c r="J160"/>
  <c i="4" r="J175"/>
  <c r="J201"/>
  <c i="5" r="J377"/>
  <c r="J245"/>
  <c r="BK419"/>
  <c r="J362"/>
  <c r="BK269"/>
  <c r="BK273"/>
  <c i="6" r="J183"/>
  <c r="J139"/>
  <c r="J159"/>
  <c i="7" r="BK190"/>
  <c r="J204"/>
  <c r="J215"/>
  <c r="J210"/>
  <c r="J208"/>
  <c r="BK152"/>
  <c r="BK204"/>
  <c i="2" l="1" r="P274"/>
  <c r="R436"/>
  <c i="3" r="R127"/>
  <c i="4" r="P158"/>
  <c r="T174"/>
  <c r="P227"/>
  <c i="5" r="P135"/>
  <c r="P183"/>
  <c r="T382"/>
  <c i="2" r="T135"/>
  <c r="P188"/>
  <c r="T188"/>
  <c r="BK358"/>
  <c r="J358"/>
  <c r="J106"/>
  <c r="BK387"/>
  <c r="J387"/>
  <c r="J107"/>
  <c i="5" r="BK183"/>
  <c r="J183"/>
  <c r="J102"/>
  <c r="BK382"/>
  <c i="6" r="BK126"/>
  <c r="J126"/>
  <c r="J100"/>
  <c i="2" r="R229"/>
  <c r="P393"/>
  <c i="3" r="T224"/>
  <c i="4" r="T134"/>
  <c r="P192"/>
  <c r="T222"/>
  <c i="5" r="P268"/>
  <c r="BK425"/>
  <c r="J425"/>
  <c r="J110"/>
  <c i="6" r="BK237"/>
  <c r="J237"/>
  <c r="J102"/>
  <c i="2" r="P199"/>
  <c i="3" r="BK224"/>
  <c r="J224"/>
  <c r="J101"/>
  <c i="4" r="R227"/>
  <c i="5" r="R214"/>
  <c r="R382"/>
  <c i="6" r="T223"/>
  <c i="2" r="R135"/>
  <c r="P229"/>
  <c r="BK393"/>
  <c r="J393"/>
  <c r="J109"/>
  <c i="4" r="R206"/>
  <c i="5" r="BK135"/>
  <c r="J135"/>
  <c r="J100"/>
  <c r="R183"/>
  <c r="R257"/>
  <c i="6" r="T237"/>
  <c i="2" r="BK135"/>
  <c r="T199"/>
  <c r="P358"/>
  <c r="P387"/>
  <c i="4" r="BK174"/>
  <c r="J174"/>
  <c r="J103"/>
  <c r="BK222"/>
  <c r="J222"/>
  <c r="J109"/>
  <c i="5" r="BK214"/>
  <c r="J214"/>
  <c r="J103"/>
  <c r="T347"/>
  <c r="P425"/>
  <c i="6" r="R126"/>
  <c i="2" r="BK229"/>
  <c r="J229"/>
  <c r="J103"/>
  <c r="R358"/>
  <c r="R387"/>
  <c i="3" r="BK127"/>
  <c r="J127"/>
  <c r="J100"/>
  <c i="4" r="P206"/>
  <c i="5" r="T268"/>
  <c r="R425"/>
  <c i="6" r="P223"/>
  <c i="2" r="BK199"/>
  <c r="J199"/>
  <c r="J102"/>
  <c r="P436"/>
  <c i="3" r="P224"/>
  <c i="4" r="R158"/>
  <c r="T206"/>
  <c i="5" r="R135"/>
  <c r="BK172"/>
  <c r="J172"/>
  <c r="J101"/>
  <c r="T172"/>
  <c r="P257"/>
  <c r="T257"/>
  <c i="6" r="BK223"/>
  <c r="J223"/>
  <c r="J101"/>
  <c i="2" r="BK188"/>
  <c r="J188"/>
  <c r="J101"/>
  <c r="R188"/>
  <c r="T393"/>
  <c r="T392"/>
  <c i="3" r="T127"/>
  <c r="T126"/>
  <c r="T125"/>
  <c i="4" r="P134"/>
  <c r="P133"/>
  <c r="P174"/>
  <c r="R222"/>
  <c i="5" r="T183"/>
  <c r="P382"/>
  <c r="P381"/>
  <c i="6" r="P237"/>
  <c i="4" r="BK134"/>
  <c r="J134"/>
  <c r="J100"/>
  <c r="R192"/>
  <c r="R191"/>
  <c i="5" r="P214"/>
  <c r="R347"/>
  <c r="BK376"/>
  <c r="J376"/>
  <c r="J107"/>
  <c i="4" r="T192"/>
  <c i="2" r="BK274"/>
  <c r="J274"/>
  <c r="J105"/>
  <c r="T436"/>
  <c i="4" r="BK192"/>
  <c r="J192"/>
  <c r="J107"/>
  <c r="BK227"/>
  <c r="J227"/>
  <c r="J110"/>
  <c i="5" r="T135"/>
  <c r="P172"/>
  <c r="R172"/>
  <c r="BK257"/>
  <c r="J257"/>
  <c r="J104"/>
  <c r="P347"/>
  <c r="P376"/>
  <c i="6" r="T126"/>
  <c r="T125"/>
  <c r="T124"/>
  <c i="2" r="T229"/>
  <c r="R393"/>
  <c r="R392"/>
  <c i="3" r="P127"/>
  <c r="P126"/>
  <c r="P125"/>
  <c i="1" r="AU97"/>
  <c i="4" r="T158"/>
  <c r="BK206"/>
  <c r="J206"/>
  <c r="J108"/>
  <c i="5" r="T214"/>
  <c r="BK347"/>
  <c r="J347"/>
  <c r="J106"/>
  <c r="R376"/>
  <c i="6" r="P126"/>
  <c r="P125"/>
  <c r="P124"/>
  <c i="1" r="AU101"/>
  <c i="6" r="R223"/>
  <c i="7" r="P133"/>
  <c r="BK158"/>
  <c r="J158"/>
  <c r="J100"/>
  <c r="T158"/>
  <c r="R169"/>
  <c r="P193"/>
  <c r="R193"/>
  <c r="R207"/>
  <c i="2" r="P135"/>
  <c r="P134"/>
  <c r="R199"/>
  <c r="T358"/>
  <c r="T387"/>
  <c i="3" r="R224"/>
  <c i="4" r="R134"/>
  <c r="R133"/>
  <c r="R132"/>
  <c r="P222"/>
  <c i="5" r="R268"/>
  <c r="T425"/>
  <c i="7" r="R133"/>
  <c r="P158"/>
  <c r="BK169"/>
  <c r="J169"/>
  <c r="J101"/>
  <c r="T169"/>
  <c r="BK207"/>
  <c r="J207"/>
  <c r="J108"/>
  <c r="T207"/>
  <c r="P224"/>
  <c r="T224"/>
  <c r="R229"/>
  <c i="2" r="R274"/>
  <c r="BK436"/>
  <c r="J436"/>
  <c r="J110"/>
  <c i="4" r="BK158"/>
  <c r="J158"/>
  <c r="J101"/>
  <c r="R174"/>
  <c r="T227"/>
  <c i="5" r="BK268"/>
  <c r="J268"/>
  <c r="J105"/>
  <c r="T376"/>
  <c i="6" r="R237"/>
  <c i="7" r="BK133"/>
  <c r="J133"/>
  <c r="J99"/>
  <c r="T133"/>
  <c r="T132"/>
  <c r="R158"/>
  <c r="P169"/>
  <c r="BK193"/>
  <c r="J193"/>
  <c r="J107"/>
  <c r="T193"/>
  <c r="T192"/>
  <c r="P207"/>
  <c r="BK224"/>
  <c r="J224"/>
  <c r="J109"/>
  <c r="R224"/>
  <c r="BK229"/>
  <c r="J229"/>
  <c r="J110"/>
  <c r="P229"/>
  <c r="T229"/>
  <c i="3" r="BK238"/>
  <c r="J238"/>
  <c r="J102"/>
  <c i="4" r="BK188"/>
  <c r="J188"/>
  <c r="J105"/>
  <c i="2" r="BK453"/>
  <c r="J453"/>
  <c r="J111"/>
  <c i="4" r="BK183"/>
  <c r="J183"/>
  <c r="J104"/>
  <c i="3" r="BK241"/>
  <c r="J241"/>
  <c r="J103"/>
  <c i="4" r="BK169"/>
  <c r="J169"/>
  <c r="J102"/>
  <c i="2" r="BK263"/>
  <c r="J263"/>
  <c r="J104"/>
  <c i="5" r="BK442"/>
  <c r="J442"/>
  <c r="J111"/>
  <c i="7" r="BK184"/>
  <c r="J184"/>
  <c r="J104"/>
  <c r="BK178"/>
  <c r="J178"/>
  <c r="J102"/>
  <c r="BK189"/>
  <c r="J189"/>
  <c r="J105"/>
  <c r="J126"/>
  <c r="BE159"/>
  <c r="J129"/>
  <c r="BE137"/>
  <c r="BE154"/>
  <c r="BE185"/>
  <c r="J128"/>
  <c r="BE147"/>
  <c r="F128"/>
  <c r="BE167"/>
  <c r="E120"/>
  <c r="BE204"/>
  <c r="F129"/>
  <c r="BE140"/>
  <c r="BE196"/>
  <c r="BE149"/>
  <c i="6" r="BK125"/>
  <c r="J125"/>
  <c r="J99"/>
  <c i="7" r="BE134"/>
  <c r="BE163"/>
  <c r="BE179"/>
  <c r="BE152"/>
  <c r="BE174"/>
  <c r="BE199"/>
  <c r="BE217"/>
  <c r="BE221"/>
  <c r="BE233"/>
  <c r="BE210"/>
  <c r="BE170"/>
  <c r="BE190"/>
  <c r="BE227"/>
  <c r="BE143"/>
  <c r="BE194"/>
  <c r="BE202"/>
  <c r="BE208"/>
  <c r="BE212"/>
  <c r="BE215"/>
  <c r="BE219"/>
  <c r="BE225"/>
  <c r="BE230"/>
  <c i="6" r="J94"/>
  <c r="J120"/>
  <c r="BE147"/>
  <c r="BE155"/>
  <c r="BE169"/>
  <c r="BE209"/>
  <c r="BE215"/>
  <c r="BE219"/>
  <c r="BE143"/>
  <c r="BE197"/>
  <c i="5" r="BK134"/>
  <c r="J134"/>
  <c r="J99"/>
  <c i="6" r="BE211"/>
  <c r="BE226"/>
  <c r="E112"/>
  <c r="BE205"/>
  <c r="BE221"/>
  <c r="J118"/>
  <c r="BE159"/>
  <c r="BE181"/>
  <c r="BE187"/>
  <c r="F93"/>
  <c r="BE151"/>
  <c r="BE163"/>
  <c r="BE183"/>
  <c r="BE133"/>
  <c r="BE137"/>
  <c r="BE153"/>
  <c r="BE230"/>
  <c r="BE245"/>
  <c i="5" r="J382"/>
  <c r="J109"/>
  <c i="6" r="F94"/>
  <c r="BE127"/>
  <c r="BE173"/>
  <c r="BE179"/>
  <c r="BE232"/>
  <c r="BE238"/>
  <c r="BE250"/>
  <c r="BE203"/>
  <c r="BE217"/>
  <c r="BE228"/>
  <c r="BE139"/>
  <c r="BE149"/>
  <c r="BE167"/>
  <c r="BE240"/>
  <c r="BE165"/>
  <c r="BE177"/>
  <c r="BE193"/>
  <c r="BE199"/>
  <c r="BE207"/>
  <c r="BE224"/>
  <c r="BE135"/>
  <c r="BE171"/>
  <c r="BE131"/>
  <c r="BE191"/>
  <c i="5" r="BE273"/>
  <c r="BE284"/>
  <c r="BE366"/>
  <c r="BE136"/>
  <c r="BE253"/>
  <c r="J93"/>
  <c r="BE158"/>
  <c r="BE164"/>
  <c r="BE184"/>
  <c r="BE289"/>
  <c r="BE301"/>
  <c r="BE377"/>
  <c r="BE421"/>
  <c r="BE197"/>
  <c r="BE325"/>
  <c r="BE393"/>
  <c r="BE413"/>
  <c r="BE430"/>
  <c r="F130"/>
  <c r="BE138"/>
  <c r="BE215"/>
  <c r="BE235"/>
  <c r="BE358"/>
  <c r="BE397"/>
  <c r="BE407"/>
  <c r="BE162"/>
  <c r="BE168"/>
  <c r="BE335"/>
  <c r="BE350"/>
  <c r="BE374"/>
  <c r="F93"/>
  <c r="J130"/>
  <c r="BE311"/>
  <c r="BE323"/>
  <c r="BE419"/>
  <c r="BE434"/>
  <c r="BE443"/>
  <c r="J91"/>
  <c r="BE166"/>
  <c r="BE179"/>
  <c r="BE275"/>
  <c r="BE307"/>
  <c r="BE354"/>
  <c r="BE426"/>
  <c r="BE156"/>
  <c r="BE219"/>
  <c r="BE364"/>
  <c r="BE370"/>
  <c r="BE438"/>
  <c r="E85"/>
  <c r="BE210"/>
  <c r="BE291"/>
  <c r="BE331"/>
  <c i="4" r="BK133"/>
  <c r="J133"/>
  <c r="J99"/>
  <c r="BK191"/>
  <c r="J191"/>
  <c r="J106"/>
  <c i="5" r="BE243"/>
  <c r="BE280"/>
  <c r="BE348"/>
  <c r="BE423"/>
  <c r="BE160"/>
  <c r="BE175"/>
  <c r="BE245"/>
  <c r="BE258"/>
  <c r="BE293"/>
  <c r="BE313"/>
  <c r="BE329"/>
  <c r="BE391"/>
  <c r="BE401"/>
  <c r="BE188"/>
  <c r="BE227"/>
  <c r="BE317"/>
  <c r="BE379"/>
  <c r="BE387"/>
  <c r="BE151"/>
  <c r="BE208"/>
  <c r="BE251"/>
  <c r="BE262"/>
  <c r="BE303"/>
  <c r="BE360"/>
  <c r="BE143"/>
  <c r="BE199"/>
  <c r="BE269"/>
  <c r="BE297"/>
  <c r="BE319"/>
  <c r="BE341"/>
  <c r="BE345"/>
  <c r="BE383"/>
  <c r="BE405"/>
  <c r="BE417"/>
  <c r="BE149"/>
  <c r="BE173"/>
  <c r="BE362"/>
  <c r="BE411"/>
  <c i="4" r="J126"/>
  <c r="BE175"/>
  <c r="BE135"/>
  <c r="BE163"/>
  <c r="BE179"/>
  <c r="BE154"/>
  <c r="J94"/>
  <c r="F129"/>
  <c r="BE152"/>
  <c r="BE159"/>
  <c r="BE184"/>
  <c r="BE218"/>
  <c r="BE225"/>
  <c r="BE149"/>
  <c r="BE203"/>
  <c r="BE220"/>
  <c r="BE223"/>
  <c r="F93"/>
  <c r="BE143"/>
  <c r="BE201"/>
  <c i="3" r="BK126"/>
  <c r="J126"/>
  <c r="J99"/>
  <c i="4" r="J93"/>
  <c r="BE189"/>
  <c r="E85"/>
  <c r="BE147"/>
  <c r="BE216"/>
  <c r="BE228"/>
  <c r="BE231"/>
  <c r="BE138"/>
  <c r="BE211"/>
  <c r="BE195"/>
  <c r="BE209"/>
  <c r="BE214"/>
  <c r="BE193"/>
  <c r="BE167"/>
  <c r="BE141"/>
  <c r="BE170"/>
  <c r="BE198"/>
  <c r="BE207"/>
  <c i="2" r="J135"/>
  <c r="J100"/>
  <c i="3" r="J122"/>
  <c r="BE132"/>
  <c r="BE170"/>
  <c r="BE128"/>
  <c r="BE140"/>
  <c r="BE206"/>
  <c r="BE220"/>
  <c r="F93"/>
  <c r="BE138"/>
  <c r="BE150"/>
  <c r="BE204"/>
  <c r="BE218"/>
  <c r="E85"/>
  <c r="BE164"/>
  <c r="BE184"/>
  <c r="BE194"/>
  <c r="BE229"/>
  <c r="F94"/>
  <c r="BE160"/>
  <c r="BE174"/>
  <c r="BE180"/>
  <c r="BE198"/>
  <c r="BE192"/>
  <c r="BE222"/>
  <c r="BE252"/>
  <c r="BE134"/>
  <c r="BE144"/>
  <c r="BE156"/>
  <c r="BE200"/>
  <c r="BE210"/>
  <c i="2" r="BK392"/>
  <c r="J392"/>
  <c r="J108"/>
  <c i="3" r="BE212"/>
  <c r="BE233"/>
  <c r="BE242"/>
  <c r="BE247"/>
  <c r="BE239"/>
  <c r="J91"/>
  <c r="J121"/>
  <c r="BE152"/>
  <c r="BE208"/>
  <c r="BE216"/>
  <c r="BE225"/>
  <c r="BE148"/>
  <c r="BE168"/>
  <c r="BE136"/>
  <c r="BE154"/>
  <c r="BE172"/>
  <c r="BE178"/>
  <c r="BE182"/>
  <c r="BE231"/>
  <c r="BE166"/>
  <c r="BE188"/>
  <c r="BE227"/>
  <c i="2" r="BE309"/>
  <c r="F94"/>
  <c r="E121"/>
  <c r="BE149"/>
  <c r="BE172"/>
  <c r="BE191"/>
  <c r="J94"/>
  <c r="BE200"/>
  <c r="BE136"/>
  <c r="BE164"/>
  <c r="BE223"/>
  <c r="J93"/>
  <c r="BE162"/>
  <c r="BE174"/>
  <c r="BE204"/>
  <c r="BE268"/>
  <c r="F93"/>
  <c r="BE168"/>
  <c r="BE180"/>
  <c r="BE239"/>
  <c r="BE275"/>
  <c r="BE327"/>
  <c r="BE337"/>
  <c r="BE145"/>
  <c r="BE249"/>
  <c r="BE259"/>
  <c r="BE365"/>
  <c r="BE369"/>
  <c r="BE371"/>
  <c r="BE373"/>
  <c r="BE176"/>
  <c r="BE257"/>
  <c r="BE279"/>
  <c r="BE286"/>
  <c r="BE303"/>
  <c r="BE321"/>
  <c r="BE359"/>
  <c r="BE251"/>
  <c r="BE290"/>
  <c r="BE297"/>
  <c r="BE333"/>
  <c r="J91"/>
  <c r="BE178"/>
  <c r="BE189"/>
  <c r="BE230"/>
  <c r="BE264"/>
  <c r="BE307"/>
  <c r="BE317"/>
  <c r="BE325"/>
  <c r="BE331"/>
  <c r="BE385"/>
  <c r="BE390"/>
  <c r="BE402"/>
  <c r="BE143"/>
  <c r="BE182"/>
  <c r="BE184"/>
  <c r="BE212"/>
  <c r="BE234"/>
  <c r="BE295"/>
  <c r="BE345"/>
  <c r="BE352"/>
  <c r="BE375"/>
  <c r="BE388"/>
  <c r="BE394"/>
  <c r="BE398"/>
  <c r="BE404"/>
  <c r="BE416"/>
  <c r="BE155"/>
  <c r="BE195"/>
  <c r="BE214"/>
  <c r="BE313"/>
  <c r="BE424"/>
  <c r="BE428"/>
  <c r="BE434"/>
  <c r="BE437"/>
  <c r="BE445"/>
  <c r="BE449"/>
  <c r="BE454"/>
  <c r="BE141"/>
  <c r="BE157"/>
  <c r="BE225"/>
  <c r="BE244"/>
  <c r="BE299"/>
  <c r="BE356"/>
  <c r="BE361"/>
  <c r="BE377"/>
  <c r="BE381"/>
  <c r="BE412"/>
  <c r="BE430"/>
  <c r="BE441"/>
  <c r="BE281"/>
  <c r="BE341"/>
  <c r="BE408"/>
  <c r="BE418"/>
  <c r="BE422"/>
  <c r="BE432"/>
  <c i="4" r="F39"/>
  <c i="1" r="BD98"/>
  <c i="5" r="F36"/>
  <c i="1" r="BA100"/>
  <c i="3" r="F38"/>
  <c i="1" r="BC97"/>
  <c i="5" r="F39"/>
  <c i="1" r="BD100"/>
  <c i="2" r="J36"/>
  <c i="1" r="AW96"/>
  <c i="7" r="F36"/>
  <c i="1" r="BA102"/>
  <c i="2" r="F38"/>
  <c i="1" r="BC96"/>
  <c i="7" r="F39"/>
  <c i="1" r="BD102"/>
  <c i="3" r="J36"/>
  <c i="1" r="AW97"/>
  <c i="6" r="F38"/>
  <c i="1" r="BC101"/>
  <c i="3" r="F36"/>
  <c i="1" r="BA97"/>
  <c i="5" r="F37"/>
  <c i="1" r="BB100"/>
  <c r="AS94"/>
  <c i="4" r="F38"/>
  <c i="1" r="BC98"/>
  <c i="6" r="F37"/>
  <c i="1" r="BB101"/>
  <c i="4" r="F37"/>
  <c i="1" r="BB98"/>
  <c i="6" r="J36"/>
  <c i="1" r="AW101"/>
  <c i="4" r="J36"/>
  <c i="1" r="AW98"/>
  <c i="5" r="J36"/>
  <c i="1" r="AW100"/>
  <c i="2" r="F37"/>
  <c i="1" r="BB96"/>
  <c i="7" r="J36"/>
  <c i="1" r="AW102"/>
  <c i="2" r="F39"/>
  <c i="1" r="BD96"/>
  <c i="7" r="F38"/>
  <c i="1" r="BC102"/>
  <c i="3" r="F37"/>
  <c i="1" r="BB97"/>
  <c i="6" r="F39"/>
  <c i="1" r="BD101"/>
  <c i="3" r="F39"/>
  <c i="1" r="BD97"/>
  <c i="6" r="F36"/>
  <c i="1" r="BA101"/>
  <c i="4" r="F36"/>
  <c i="1" r="BA98"/>
  <c i="5" r="F38"/>
  <c i="1" r="BC100"/>
  <c i="2" r="F36"/>
  <c i="1" r="BA96"/>
  <c i="7" r="F37"/>
  <c i="1" r="BB102"/>
  <c i="2" l="1" r="R134"/>
  <c r="R133"/>
  <c i="7" r="R192"/>
  <c i="4" r="T191"/>
  <c i="2" r="BK134"/>
  <c r="J134"/>
  <c r="J99"/>
  <c i="5" r="BK381"/>
  <c r="J381"/>
  <c r="J108"/>
  <c i="2" r="P392"/>
  <c r="P133"/>
  <c i="1" r="AU96"/>
  <c i="6" r="R125"/>
  <c r="R124"/>
  <c i="4" r="T133"/>
  <c r="T132"/>
  <c i="7" r="P192"/>
  <c r="P132"/>
  <c i="1" r="AU102"/>
  <c i="5" r="T134"/>
  <c r="T133"/>
  <c r="T381"/>
  <c i="2" r="T134"/>
  <c r="T133"/>
  <c i="5" r="R134"/>
  <c r="R381"/>
  <c i="3" r="R126"/>
  <c r="R125"/>
  <c i="7" r="R132"/>
  <c i="5" r="P134"/>
  <c r="P133"/>
  <c i="1" r="AU100"/>
  <c i="4" r="P191"/>
  <c r="P132"/>
  <c i="1" r="AU98"/>
  <c i="7" r="BK132"/>
  <c r="J132"/>
  <c r="BK183"/>
  <c r="J183"/>
  <c r="J103"/>
  <c r="BK192"/>
  <c r="J192"/>
  <c r="J106"/>
  <c i="6" r="BK124"/>
  <c r="J124"/>
  <c r="J98"/>
  <c i="5" r="BK133"/>
  <c r="J133"/>
  <c r="J98"/>
  <c i="4" r="BK132"/>
  <c r="J132"/>
  <c r="J98"/>
  <c i="3" r="BK125"/>
  <c r="J125"/>
  <c i="2" r="BK133"/>
  <c r="J133"/>
  <c i="3" r="J35"/>
  <c i="1" r="AV97"/>
  <c r="AT97"/>
  <c i="2" r="F35"/>
  <c i="1" r="AZ96"/>
  <c i="7" r="J32"/>
  <c i="1" r="AG102"/>
  <c i="3" r="J32"/>
  <c i="1" r="AG97"/>
  <c i="4" r="J35"/>
  <c i="1" r="AV98"/>
  <c r="AT98"/>
  <c i="3" r="F35"/>
  <c i="1" r="AZ97"/>
  <c r="BD95"/>
  <c i="5" r="F35"/>
  <c i="1" r="AZ100"/>
  <c r="BB95"/>
  <c i="6" r="J35"/>
  <c i="1" r="AV101"/>
  <c r="AT101"/>
  <c i="4" r="F35"/>
  <c i="1" r="AZ98"/>
  <c r="BA99"/>
  <c r="AW99"/>
  <c i="2" r="J35"/>
  <c i="1" r="AV96"/>
  <c r="AT96"/>
  <c r="BC95"/>
  <c i="5" r="J35"/>
  <c i="1" r="AV100"/>
  <c r="AT100"/>
  <c r="BA95"/>
  <c r="AW95"/>
  <c r="BB99"/>
  <c r="AX99"/>
  <c r="BC99"/>
  <c r="AY99"/>
  <c r="BD99"/>
  <c i="6" r="F35"/>
  <c i="1" r="AZ101"/>
  <c i="7" r="F35"/>
  <c i="1" r="AZ102"/>
  <c i="7" r="J35"/>
  <c i="1" r="AV102"/>
  <c r="AT102"/>
  <c r="AN102"/>
  <c i="2" r="J32"/>
  <c i="1" r="AG96"/>
  <c i="5" l="1" r="R133"/>
  <c i="7" r="J98"/>
  <c r="J41"/>
  <c i="1" r="AN97"/>
  <c i="3" r="J98"/>
  <c i="1" r="AN96"/>
  <c i="2" r="J98"/>
  <c i="3" r="J41"/>
  <c i="2" r="J41"/>
  <c i="1" r="AU95"/>
  <c i="5" r="J32"/>
  <c i="1" r="AG100"/>
  <c r="AU99"/>
  <c r="AX95"/>
  <c i="4" r="J32"/>
  <c i="1" r="AG98"/>
  <c r="AN98"/>
  <c r="BB94"/>
  <c r="AX94"/>
  <c r="AY95"/>
  <c r="AZ99"/>
  <c r="AV99"/>
  <c r="AT99"/>
  <c i="6" r="J32"/>
  <c i="1" r="AG101"/>
  <c r="AN101"/>
  <c r="AZ95"/>
  <c r="AV95"/>
  <c r="AT95"/>
  <c r="BD94"/>
  <c r="W33"/>
  <c r="BA94"/>
  <c r="AW94"/>
  <c r="AK30"/>
  <c r="BC94"/>
  <c r="W32"/>
  <c i="6" l="1" r="J41"/>
  <c i="5" r="J41"/>
  <c i="1" r="AN100"/>
  <c i="4" r="J41"/>
  <c i="1" r="AU94"/>
  <c r="AG95"/>
  <c r="AG99"/>
  <c r="AZ94"/>
  <c r="W29"/>
  <c r="W31"/>
  <c r="AY94"/>
  <c r="W30"/>
  <c l="1" r="AN99"/>
  <c r="AN95"/>
  <c r="AG94"/>
  <c r="AK26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<sst xmlns="http://schemas.openxmlformats.org/spreadsheetml/2006/main">
  <si>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</si>
  <si>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</si>
  <si>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</si>
  <si>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</si>
  <si>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{0fc72507-3cfb-4fb4-97cf-676388300854}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</si>
  <si>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</si>
  <si>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</si>
  <si>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</si>
  <si>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</si>
  <si>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</si>
  <si>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</si>
  <si>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</si>
  <si>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</si>
  <si>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</si>
  <si>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2023/08/Krinec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</si>
  <si>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</si>
  <si>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</si>
  <si>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2023-08-Krinec - Oprava objektů v úseku Křinec - Obora</t>
  </si>
  <si>
    <t>KSO:</t>
  </si>
  <si>
    <t>CC-CZ:</t>
  </si>
  <si>
    <t>Místo:</t>
  </si>
  <si>
    <t xml:space="preserve"> </t>
  </si>
  <si>
    <t>Datum:</t>
  </si>
  <si>
    <t>2. 8. 2023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</si>
  <si>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</si>
  <si>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</si>
  <si>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</si>
  <si>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</si>
  <si>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</si>
  <si>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</si>
  <si>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</si>
  <si>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</si>
  <si>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</si>
  <si>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</si>
  <si>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</si>
  <si>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</si>
  <si>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</si>
  <si>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</si>
  <si>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</si>
  <si>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</si>
  <si>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</si>
  <si>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</si>
  <si>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</si>
  <si>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</si>
  <si>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</si>
  <si>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</si>
  <si>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</si>
  <si>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</si>
  <si>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</si>
  <si>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</si>
  <si>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</si>
  <si>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</si>
  <si>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</si>
  <si>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</si>
  <si>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</si>
  <si>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</si>
  <si>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</si>
  <si>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</si>
  <si>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</si>
  <si>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</si>
  <si>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</si>
  <si>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</si>
  <si>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</si>
  <si>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</si>
  <si>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</si>
  <si>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</si>
  <si>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</si>
  <si>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</si>
  <si>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</si>
  <si>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</si>
  <si>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</si>
  <si>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</si>
  <si>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</si>
  <si>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</si>
  <si>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</si>
  <si>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</si>
  <si>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</si>
  <si>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2023/08/SO 01</t>
  </si>
  <si>
    <t>Most v km 12,459</t>
  </si>
  <si>
    <t>STA</t>
  </si>
  <si>
    <t>1</t>
  </si>
  <si>
    <t>{7927791c-22ec-4a52-bf4a-91fbb7a34909}</t>
  </si>
  <si>
    <t>2</t>
  </si>
  <si>
    <t>/</t>
  </si>
  <si>
    <t>2023-08-1.1-SO 01</t>
  </si>
  <si>
    <t>Stavební část</t>
  </si>
  <si>
    <t>Soupis</t>
  </si>
  <si>
    <t>{86f40c3c-47aa-4ed5-869f-c3602c95a878}</t>
  </si>
  <si>
    <t>2023-08-1.2-SO 01</t>
  </si>
  <si>
    <t>Železniční svršek</t>
  </si>
  <si>
    <t>{e59e1866-cff8-453d-bf51-384057674a31}</t>
  </si>
  <si>
    <t>2023-08-1.3-SO 01</t>
  </si>
  <si>
    <t>Vedlejší rozpočtový náklady</t>
  </si>
  <si>
    <t>{f5a70d24-0137-48da-ba0a-275391d12dc5}</t>
  </si>
  <si>
    <t>2023/08/SO 02</t>
  </si>
  <si>
    <t>Most v km 12,608</t>
  </si>
  <si>
    <t>{cad20940-4c1b-4e20-b771-e5e7c7523f1e}</t>
  </si>
  <si>
    <t>2023-08-1.1-SO 02</t>
  </si>
  <si>
    <t>{ffdc429b-63cd-4486-a14b-dfeb8e04478a}</t>
  </si>
  <si>
    <t>2023-08-1.2-SO 02</t>
  </si>
  <si>
    <t>{1f49d93d-6657-4fa2-8ca5-fffabb8a8029}</t>
  </si>
  <si>
    <t>2023-08-1.3-SO 02</t>
  </si>
  <si>
    <t>{30a1f097-62d3-4c84-aa6b-49a2c1096a20}</t>
  </si>
  <si>
    <t>KRYCÍ LIST SOUPISU PRACÍ</t>
  </si>
  <si>
    <t>Objekt:</t>
  </si>
  <si>
    <t>2023/08/SO 01 - Most v km 12,459</t>
  </si>
  <si>
    <t>Soupis:</t>
  </si>
  <si>
    <t>2023-08-1.1-SO 01 -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</si>
  <si>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</si>
  <si>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</si>
  <si>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</si>
  <si>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</si>
  <si>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</si>
  <si>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</si>
  <si>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</si>
  <si>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</si>
  <si>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</si>
  <si>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</si>
  <si>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</si>
  <si>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</si>
  <si>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</si>
  <si>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</si>
  <si>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</si>
  <si>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</si>
  <si>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767 - Konstrukce zámečnické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</si>
  <si>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</si>
  <si>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</si>
  <si>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</si>
  <si>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</si>
  <si>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</si>
  <si>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</si>
  <si>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</si>
  <si>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</si>
  <si>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</si>
  <si>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</si>
  <si>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</si>
  <si>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</si>
  <si>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</si>
  <si>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</si>
  <si>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</si>
  <si>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</si>
  <si>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</si>
  <si>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</si>
  <si>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</si>
  <si>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111211101</t>
  </si>
  <si>
    <t>Odstranění křovin a stromů průměru kmene do 100 mm i s kořeny sklonu terénu do 1:5 ručně</t>
  </si>
  <si>
    <t>m2</t>
  </si>
  <si>
    <t>CS ÚRS 2023 02</t>
  </si>
  <si>
    <t>4</t>
  </si>
  <si>
    <t>PP</t>
  </si>
  <si>
    <t>VV</t>
  </si>
  <si>
    <t>74,5*3 "mezi mosty"</t>
  </si>
  <si>
    <t>150 "okolo mostu"</t>
  </si>
  <si>
    <t>Součet</t>
  </si>
  <si>
    <t>111209111</t>
  </si>
  <si>
    <t>Spálení proutí a klestu</t>
  </si>
  <si>
    <t>3</t>
  </si>
  <si>
    <t>115001105</t>
  </si>
  <si>
    <t>Převedení vody potrubím DN přes 300 do 600</t>
  </si>
  <si>
    <t>m</t>
  </si>
  <si>
    <t>6</t>
  </si>
  <si>
    <t>115101202</t>
  </si>
  <si>
    <t>Čerpání vody na dopravní výšku do 10 m průměrný přítok přes 500 do 1 000 l/min</t>
  </si>
  <si>
    <t>hod</t>
  </si>
  <si>
    <t>8</t>
  </si>
  <si>
    <t>10*8</t>
  </si>
  <si>
    <t>5</t>
  </si>
  <si>
    <t>122352501</t>
  </si>
  <si>
    <t>Odkopávky a prokopávky nezapažené pro spodní stavbu železnic v hornině třídy těžitelnosti II skupiny 4 objem do 100 m3 strojně</t>
  </si>
  <si>
    <t>m3</t>
  </si>
  <si>
    <t>10</t>
  </si>
  <si>
    <t>5 "úprava zeminy"</t>
  </si>
  <si>
    <t>2*(5*4,64*0,7) "výkop za opěrou - bez KL"</t>
  </si>
  <si>
    <t>4*(0,6*0,4*1,2) "výkop pro gabiony"</t>
  </si>
  <si>
    <t>122352508</t>
  </si>
  <si>
    <t>Příplatek k odkopávkám nezapaženým pro spodní stavbu železnic v hornině třídy těžitelnosti II skupiny 4 za ztížení při rekonstrukci</t>
  </si>
  <si>
    <t>12</t>
  </si>
  <si>
    <t>7</t>
  </si>
  <si>
    <t>151203101</t>
  </si>
  <si>
    <t>Zřízení zátažného pažení a rozepření stěn kolejového lože do 20 m2 hl do 2 m</t>
  </si>
  <si>
    <t>14</t>
  </si>
  <si>
    <t>2*(5*1) "pažení koleje"</t>
  </si>
  <si>
    <t>4*(2*1) "pažení u gabionů"</t>
  </si>
  <si>
    <t>151203111</t>
  </si>
  <si>
    <t>Odstranění zátažného pažení a rozepření stěn kolejového lože do 20 m2 hl do 2 m</t>
  </si>
  <si>
    <t>16</t>
  </si>
  <si>
    <t>9</t>
  </si>
  <si>
    <t>153191121</t>
  </si>
  <si>
    <t>Zřízení těsnění hradicích stěn ze zhutněné sypaniny</t>
  </si>
  <si>
    <t>18</t>
  </si>
  <si>
    <t>2*(6*1,2*0,5)</t>
  </si>
  <si>
    <t>M</t>
  </si>
  <si>
    <t>58125110</t>
  </si>
  <si>
    <t>jíl surový kusový</t>
  </si>
  <si>
    <t>t</t>
  </si>
  <si>
    <t>20</t>
  </si>
  <si>
    <t>7,2*2,7</t>
  </si>
  <si>
    <t>11</t>
  </si>
  <si>
    <t>153191131</t>
  </si>
  <si>
    <t>Odstranění těsnění hradicích stěn ze zhutněné sypaniny</t>
  </si>
  <si>
    <t>22</t>
  </si>
  <si>
    <t>162751117</t>
  </si>
  <si>
    <t>Vodorovné přemístění přes 9 000 do 10000 m výkopku/sypaniny z horniny třídy těžitelnosti I skupiny 1 až 3</t>
  </si>
  <si>
    <t>24</t>
  </si>
  <si>
    <t>13</t>
  </si>
  <si>
    <t>162751119</t>
  </si>
  <si>
    <t>Příplatek k vodorovnému přemístění výkopku/sypaniny z horniny třídy těžitelnosti I skupiny 1 až 3 ZKD 1000 m přes 10000 m</t>
  </si>
  <si>
    <t>26</t>
  </si>
  <si>
    <t>167151102</t>
  </si>
  <si>
    <t>Nakládání výkopku z hornin třídy těžitelnosti II skupiny 4 a 5 do 100 m3</t>
  </si>
  <si>
    <t>28</t>
  </si>
  <si>
    <t>167151122</t>
  </si>
  <si>
    <t>Skládání nebo překládání výkopku z horniny třídy těžitelnosti II skupiny 4 a 5</t>
  </si>
  <si>
    <t>30</t>
  </si>
  <si>
    <t>171251201</t>
  </si>
  <si>
    <t>Uložení sypaniny na skládky nebo meziskládky</t>
  </si>
  <si>
    <t>32</t>
  </si>
  <si>
    <t>17</t>
  </si>
  <si>
    <t>182211121</t>
  </si>
  <si>
    <t>Svahování násypů ručně</t>
  </si>
  <si>
    <t>34</t>
  </si>
  <si>
    <t>2*(5*10) "5 metrů na každou stranu"</t>
  </si>
  <si>
    <t>Zakládání</t>
  </si>
  <si>
    <t>212311111</t>
  </si>
  <si>
    <t>Obetonování výústění příčného odvodnění mostu včetně žlabovky</t>
  </si>
  <si>
    <t>kus</t>
  </si>
  <si>
    <t>36</t>
  </si>
  <si>
    <t>19</t>
  </si>
  <si>
    <t>212792212</t>
  </si>
  <si>
    <t>Odvodnění mostní opěry - drenážní flexibilní plastové potrubí DN 160</t>
  </si>
  <si>
    <t>38</t>
  </si>
  <si>
    <t>2*5</t>
  </si>
  <si>
    <t>274313811</t>
  </si>
  <si>
    <t>Základové pásy z betonu tř. C 25/30</t>
  </si>
  <si>
    <t>40</t>
  </si>
  <si>
    <t>4*(0,6*2,1*0,4) "základ pod gabiony"</t>
  </si>
  <si>
    <t>Svislé a kompletní konstrukce</t>
  </si>
  <si>
    <t>327215311</t>
  </si>
  <si>
    <t>Obklady opěrných zdí ze svařovaných gabionů s úpravou galfan vyplněné lomovým kamenem</t>
  </si>
  <si>
    <t>42</t>
  </si>
  <si>
    <t>4*2*0,8*0,6</t>
  </si>
  <si>
    <t>334323218</t>
  </si>
  <si>
    <t>Mostní křídla a závěrné zídky ze ŽB C 30/37</t>
  </si>
  <si>
    <t>44</t>
  </si>
  <si>
    <t>2*(0,36*0,560*1,675) "výběhové zídky směr Veleliby tvar L"</t>
  </si>
  <si>
    <t>2*(0,32*0,505*1,515) "výběhové zídky směr Veleliby tvar L"</t>
  </si>
  <si>
    <t>2*(0,750*0,785*5,830) "Betonové bloky pod ložiskama"</t>
  </si>
  <si>
    <t>2*(0,36*0,56*1,835) "výběhové zídky směr Jičín tvar L"</t>
  </si>
  <si>
    <t>2*(0,32*0,505*1,515) "výběhové zídky směr Jičín tvar L"</t>
  </si>
  <si>
    <t>23</t>
  </si>
  <si>
    <t>334323291</t>
  </si>
  <si>
    <t>Příplatek k mostním křídlům a závěrným zídkám ze ŽB za betonáž malého rozsahu do 25 m3</t>
  </si>
  <si>
    <t>46</t>
  </si>
  <si>
    <t>334351112</t>
  </si>
  <si>
    <t>Bednění systémové mostních opěr a úložných prahů z překližek pro ŽB - zřízení</t>
  </si>
  <si>
    <t>48</t>
  </si>
  <si>
    <t>4*(0,36*1,675)+2*(0,36*0,560) "výběhové zídky směr Veleliby"</t>
  </si>
  <si>
    <t>4*(0,32*1,515)+2*(0,32+0,505) "výběhové zídky směr Veleliby"</t>
  </si>
  <si>
    <t>2*(0,75*5,830)+(0,75*0,785) "betonové bloky pod ložisky směr Veleliby"</t>
  </si>
  <si>
    <t>2*(0,75*5,830)+(0,75*0,785) "betonové bloky pod ložisky směr Jičín"</t>
  </si>
  <si>
    <t>4*(0,36*1,835)+2*(0,36*0,560) "výběhové zídky směr Jičín"</t>
  </si>
  <si>
    <t>4*(0,32*1,515)+2*(0,32+0,505) "výběhové zídky směr Jičín"</t>
  </si>
  <si>
    <t>25</t>
  </si>
  <si>
    <t>334351211</t>
  </si>
  <si>
    <t>Bednění systémové mostních opěr a úložných prahů z překližek - odstranění</t>
  </si>
  <si>
    <t>50</t>
  </si>
  <si>
    <t>334361216</t>
  </si>
  <si>
    <t>Výztuž dříků opěr z betonářské oceli 10 505</t>
  </si>
  <si>
    <t>52</t>
  </si>
  <si>
    <t>9,26*0,15 "výztuž do betonu"</t>
  </si>
  <si>
    <t>Vodorovné konstrukce</t>
  </si>
  <si>
    <t>27</t>
  </si>
  <si>
    <t>421953211</t>
  </si>
  <si>
    <t>Dřevěné mostní podlahy dočasné z fošen a hranolů - odstranění</t>
  </si>
  <si>
    <t>54</t>
  </si>
  <si>
    <t>2*(11,205*0,9)</t>
  </si>
  <si>
    <t>429172121</t>
  </si>
  <si>
    <t>Výroba ocelových prvků pro opravu mostů nýtovaných do 100 kg</t>
  </si>
  <si>
    <t>kg</t>
  </si>
  <si>
    <t>56</t>
  </si>
  <si>
    <t>12*1,15 "podélník"</t>
  </si>
  <si>
    <t>300 "rezerva"</t>
  </si>
  <si>
    <t>29</t>
  </si>
  <si>
    <t>429172221</t>
  </si>
  <si>
    <t>Montáž ocelových prvků pro opravu mostů nýtovaných do 100 kg</t>
  </si>
  <si>
    <t>58</t>
  </si>
  <si>
    <t>13431000</t>
  </si>
  <si>
    <t>úhelník ocelový rovnostranný jakost S235JR (11 375) 70x70x8mm</t>
  </si>
  <si>
    <t>60</t>
  </si>
  <si>
    <t>1,59*8,4*1,1/1000</t>
  </si>
  <si>
    <t>300*1,1/1000 "rezerva"</t>
  </si>
  <si>
    <t>31</t>
  </si>
  <si>
    <t>429173112</t>
  </si>
  <si>
    <t>Přizvednutí a spuštění kcí hmotnosti přes 10 do 50 t</t>
  </si>
  <si>
    <t>62</t>
  </si>
  <si>
    <t>451475121</t>
  </si>
  <si>
    <t>Podkladní vrstva plastbetonová samonivelační první vrstva tl 10 mm</t>
  </si>
  <si>
    <t>64</t>
  </si>
  <si>
    <t>16*0,26*0,26*1 "sloupky na zábradlí"</t>
  </si>
  <si>
    <t>2*1*0,25*1 "pozednice"</t>
  </si>
  <si>
    <t>4*0,5*0,4*1 "ložiska"</t>
  </si>
  <si>
    <t>33</t>
  </si>
  <si>
    <t>451475122</t>
  </si>
  <si>
    <t>Podkladní vrstva plastbetonová samonivelační každá další vrstva tl 10 mm</t>
  </si>
  <si>
    <t>66</t>
  </si>
  <si>
    <t>458501112</t>
  </si>
  <si>
    <t>Výplňové klíny za opěrou z kameniva drceného hutněného po vrstvách</t>
  </si>
  <si>
    <t>68</t>
  </si>
  <si>
    <t>2*(5*4,64*0,7) "podklad pod KL"</t>
  </si>
  <si>
    <t>Úpravy povrchů, podlahy a osazování výplní</t>
  </si>
  <si>
    <t>35</t>
  </si>
  <si>
    <t>628611102</t>
  </si>
  <si>
    <t>Nátěr betonu mostu epoxidový 2x ochranný nepružný OS-B</t>
  </si>
  <si>
    <t>70</t>
  </si>
  <si>
    <t>22 "ochraný nátěr betonu"</t>
  </si>
  <si>
    <t>628613223</t>
  </si>
  <si>
    <t>Protikorozní ochrana OK mostu III.tř.-základní a podkladní epoxidový, vrchní PU nátěr bez metalizace</t>
  </si>
  <si>
    <t>72</t>
  </si>
  <si>
    <t>251 "nosná konstrukce"</t>
  </si>
  <si>
    <t>67 "podlahy"</t>
  </si>
  <si>
    <t>4 "ložiska"</t>
  </si>
  <si>
    <t>Ostatní konstrukce a práce, bourání</t>
  </si>
  <si>
    <t>37</t>
  </si>
  <si>
    <t>911121211</t>
  </si>
  <si>
    <t>Výroba ocelového zábradli při opravách mostů</t>
  </si>
  <si>
    <t>74</t>
  </si>
  <si>
    <t>2*11,415</t>
  </si>
  <si>
    <t>911121311</t>
  </si>
  <si>
    <t>Montáž ocelového zábradli při opravách mostů</t>
  </si>
  <si>
    <t>76</t>
  </si>
  <si>
    <t>39</t>
  </si>
  <si>
    <t>13010428</t>
  </si>
  <si>
    <t>úhelník ocelový rovnostranný jakost S235JR (11 375) 70x70x6mm</t>
  </si>
  <si>
    <t>78</t>
  </si>
  <si>
    <t>P</t>
  </si>
  <si>
    <t>Poznámka k položce:_x000d_
Poznámka k položce: Hmotnost: 6,40 kg/m</t>
  </si>
  <si>
    <t>6*11,415*6,4/1000*1,10 "madla"</t>
  </si>
  <si>
    <t>13010434</t>
  </si>
  <si>
    <t>úhelník ocelový rovnostranný jakost S235JR (11 375) 80x80x8mm</t>
  </si>
  <si>
    <t>80</t>
  </si>
  <si>
    <t>16*1,1*6,4/1000*1,10 "sloupky"</t>
  </si>
  <si>
    <t>41</t>
  </si>
  <si>
    <t>13611228</t>
  </si>
  <si>
    <t>plech ocelový hladký jakost S235JR tl 10mm tabule</t>
  </si>
  <si>
    <t>82</t>
  </si>
  <si>
    <t>Poznámka k položce:_x000d_
Poznámka k položce: Hmotnost 160 kg/kus</t>
  </si>
  <si>
    <t>16*0,24*0,22*80/1000*1,10</t>
  </si>
  <si>
    <t>938905311</t>
  </si>
  <si>
    <t>Údržba OK mostů - očistění, nátěr, namazání ložisek</t>
  </si>
  <si>
    <t>84</t>
  </si>
  <si>
    <t>43</t>
  </si>
  <si>
    <t>938905312</t>
  </si>
  <si>
    <t>Údržba OK mostů - vysekání obetonávky ložisek a zalití ložiskových desek</t>
  </si>
  <si>
    <t>86</t>
  </si>
  <si>
    <t>943221111</t>
  </si>
  <si>
    <t>Montáž lešení prostorového rámového těžkého s podlahami zatížení tř. 4 do 300 kg/m2 v do 10 m</t>
  </si>
  <si>
    <t>88</t>
  </si>
  <si>
    <t>6*2,5*11+2*2*11</t>
  </si>
  <si>
    <t>45</t>
  </si>
  <si>
    <t>943221211</t>
  </si>
  <si>
    <t>Příplatek k lešení prostorovému rámovému těžkému s podlahami tř.4 v 10 m za první a ZKD den použití</t>
  </si>
  <si>
    <t>90</t>
  </si>
  <si>
    <t>209*30</t>
  </si>
  <si>
    <t>943221811</t>
  </si>
  <si>
    <t>Demontáž lešení prostorového rámového těžkého s podlahami zatížení tř. 4 do 300 kg/m2 v do 10 m</t>
  </si>
  <si>
    <t>92</t>
  </si>
  <si>
    <t>47</t>
  </si>
  <si>
    <t>944611111</t>
  </si>
  <si>
    <t>Montáž ochranné plachty z textilie z umělých vláken</t>
  </si>
  <si>
    <t>94</t>
  </si>
  <si>
    <t>(3+6+3)*11,5</t>
  </si>
  <si>
    <t>944611211</t>
  </si>
  <si>
    <t>Příplatek k ochranné plachtě za první a ZKD den použití</t>
  </si>
  <si>
    <t>96</t>
  </si>
  <si>
    <t>138*30</t>
  </si>
  <si>
    <t>49</t>
  </si>
  <si>
    <t>944611811</t>
  </si>
  <si>
    <t>Demontáž ochranné plachty z textilie z umělých vláken</t>
  </si>
  <si>
    <t>98</t>
  </si>
  <si>
    <t>138</t>
  </si>
  <si>
    <t>948411121</t>
  </si>
  <si>
    <t>Zřízení podpěry dočasné kovové Pižmo výšky do 12 m</t>
  </si>
  <si>
    <t>100</t>
  </si>
  <si>
    <t>17,2</t>
  </si>
  <si>
    <t>51</t>
  </si>
  <si>
    <t>948411221</t>
  </si>
  <si>
    <t>Odstranění podpěry dočasné kovové Pižmo výšky do 12 m</t>
  </si>
  <si>
    <t>102</t>
  </si>
  <si>
    <t>948411921</t>
  </si>
  <si>
    <t>Měsíční nájemné podpěry dočasné kovové Pižmo výšky do 12 m</t>
  </si>
  <si>
    <t>104</t>
  </si>
  <si>
    <t>17,2*1,5</t>
  </si>
  <si>
    <t>53</t>
  </si>
  <si>
    <t>962051111</t>
  </si>
  <si>
    <t>Bourání mostních zdí a pilířů z ŽB</t>
  </si>
  <si>
    <t>106</t>
  </si>
  <si>
    <t>963071121</t>
  </si>
  <si>
    <t>Demontáž ocelových prvků mostů nýtovaných do 100 kg</t>
  </si>
  <si>
    <t>108</t>
  </si>
  <si>
    <t>220</t>
  </si>
  <si>
    <t>55</t>
  </si>
  <si>
    <t>966075141</t>
  </si>
  <si>
    <t>Odstranění kovového zábradlí vcelku</t>
  </si>
  <si>
    <t>110</t>
  </si>
  <si>
    <t>977212112</t>
  </si>
  <si>
    <t>Řezání diamantovým lanem ŽB kcí s výztuží průměru přes 16 mm</t>
  </si>
  <si>
    <t>112</t>
  </si>
  <si>
    <t>4*0,56*2,2+4*1*0,56+4*1,3*5,8+2*2*1,3*1</t>
  </si>
  <si>
    <t>57</t>
  </si>
  <si>
    <t>985121122</t>
  </si>
  <si>
    <t>Tryskání degradovaného betonu stěn a rubu kleneb vodou pod tlakem přes 300 do 1250 barů</t>
  </si>
  <si>
    <t>114</t>
  </si>
  <si>
    <t>0,89*5,83 "OP Veleliby"</t>
  </si>
  <si>
    <t>1,065*5,83 "OP Jičín"</t>
  </si>
  <si>
    <t>4*(2,965*0,6) "boky u OP"</t>
  </si>
  <si>
    <t xml:space="preserve">2*(4*6) "koryto pod mostem" </t>
  </si>
  <si>
    <t>985232112</t>
  </si>
  <si>
    <t>Hloubkové spárování zdiva aktivovanou maltou spára hl do 80 mm dl přes 6 do 12 m/m2</t>
  </si>
  <si>
    <t>116</t>
  </si>
  <si>
    <t>66,514*0,3 "30% po otryskání"</t>
  </si>
  <si>
    <t>59</t>
  </si>
  <si>
    <t>985233121</t>
  </si>
  <si>
    <t>Úprava spár po spárování zdiva uhlazením spára dl přes 6 do 12 m/m2</t>
  </si>
  <si>
    <t>118</t>
  </si>
  <si>
    <t>997</t>
  </si>
  <si>
    <t>Přesun sutě</t>
  </si>
  <si>
    <t>997013602</t>
  </si>
  <si>
    <t>Poplatek za uložení na skládce (skládkovné) stavebního odpadu železobetonového kód odpadu 17 01 01</t>
  </si>
  <si>
    <t>120</t>
  </si>
  <si>
    <t>61</t>
  </si>
  <si>
    <t>997013811</t>
  </si>
  <si>
    <t>Poplatek za uložení na skládce (skládkovné) stavebního odpadu dřevěného kód odpadu 17 02 01</t>
  </si>
  <si>
    <t>122</t>
  </si>
  <si>
    <t>(20,169*0,3)*0,55</t>
  </si>
  <si>
    <t>997013843</t>
  </si>
  <si>
    <t>Poplatek za uložení na skládce (skládkovné) odpadu po otryskávání s obsahem nebezpečných látek kód odpadu 12 01 16</t>
  </si>
  <si>
    <t>124</t>
  </si>
  <si>
    <t>322*30/1000</t>
  </si>
  <si>
    <t>63</t>
  </si>
  <si>
    <t>997211521</t>
  </si>
  <si>
    <t>Vodorovná doprava vybouraných hmot po suchu na vzdálenost do 1 km</t>
  </si>
  <si>
    <t>126</t>
  </si>
  <si>
    <t>997211611</t>
  </si>
  <si>
    <t>Nakládání suti na dopravní prostředky pro vodorovnou dopravu</t>
  </si>
  <si>
    <t>128</t>
  </si>
  <si>
    <t>65</t>
  </si>
  <si>
    <t>997211612</t>
  </si>
  <si>
    <t>Nakládání vybouraných hmot na dopravní prostředky pro vodorovnou dopravu</t>
  </si>
  <si>
    <t>130</t>
  </si>
  <si>
    <t>997221111</t>
  </si>
  <si>
    <t>Vodorovná doprava suti ze sypkých materiálů nošením do 50 m</t>
  </si>
  <si>
    <t>132</t>
  </si>
  <si>
    <t>67</t>
  </si>
  <si>
    <t>997221551</t>
  </si>
  <si>
    <t>Vodorovná doprava suti ze sypkých materiálů do 1 km</t>
  </si>
  <si>
    <t>134</t>
  </si>
  <si>
    <t>9,66</t>
  </si>
  <si>
    <t>997221559</t>
  </si>
  <si>
    <t>Příplatek ZKD 1 km u vodorovné dopravy suti ze sypkých materiálů</t>
  </si>
  <si>
    <t>136</t>
  </si>
  <si>
    <t>9,66*15</t>
  </si>
  <si>
    <t>69</t>
  </si>
  <si>
    <t>997241526</t>
  </si>
  <si>
    <t>Příplatek za ztížení dopravy vybouraných hmot při rekonstrukcích</t>
  </si>
  <si>
    <t>998</t>
  </si>
  <si>
    <t>Přesun hmot</t>
  </si>
  <si>
    <t>998212111</t>
  </si>
  <si>
    <t>Přesun hmot pro mosty zděné, monolitické betonové nebo ocelové v do 20 m</t>
  </si>
  <si>
    <t>140</t>
  </si>
  <si>
    <t>71</t>
  </si>
  <si>
    <t>998212191</t>
  </si>
  <si>
    <t>Příplatek k přesunu hmot pro mosty zděné nebo monolitické za zvětšený přesun do 1000 m</t>
  </si>
  <si>
    <t>142</t>
  </si>
  <si>
    <t>PSV</t>
  </si>
  <si>
    <t>Práce a dodávky PSV</t>
  </si>
  <si>
    <t>711</t>
  </si>
  <si>
    <t>Izolace proti vodě, vlhkosti a plynům</t>
  </si>
  <si>
    <t>711112001</t>
  </si>
  <si>
    <t>Provedení izolace proti zemní vlhkosti svislé za studena nátěrem penetračním</t>
  </si>
  <si>
    <t>144</t>
  </si>
  <si>
    <t>2*4,5*5,7</t>
  </si>
  <si>
    <t>73</t>
  </si>
  <si>
    <t>11163150</t>
  </si>
  <si>
    <t>lak penetrační asfaltový</t>
  </si>
  <si>
    <t>146</t>
  </si>
  <si>
    <t>51,3*0,00034 "Přepočtené koeficientem množství</t>
  </si>
  <si>
    <t>711112002</t>
  </si>
  <si>
    <t>Provedení izolace proti zemní vlhkosti svislé za studena lakem asfaltovým</t>
  </si>
  <si>
    <t>148</t>
  </si>
  <si>
    <t>75</t>
  </si>
  <si>
    <t>11161346</t>
  </si>
  <si>
    <t>asfalt oxidovaný stavebně izolační</t>
  </si>
  <si>
    <t>150</t>
  </si>
  <si>
    <t>51,3*0,00041 "Přepočtené koeficientem množství</t>
  </si>
  <si>
    <t>711441559</t>
  </si>
  <si>
    <t>Provedení izolace proti tlakové vodě vodorovné přitavením pásu NAIP</t>
  </si>
  <si>
    <t>152</t>
  </si>
  <si>
    <t>77</t>
  </si>
  <si>
    <t>62855001</t>
  </si>
  <si>
    <t>pás asfaltový natavitelný modifikovaný SBS tl 4,0mm s vložkou z polyesterové rohože a spalitelnou PE fólií nebo jemnozrnným minerálním posypem na horním povrchu</t>
  </si>
  <si>
    <t>154</t>
  </si>
  <si>
    <t>51,3*2,1655 "Přepočtené koeficientem množství</t>
  </si>
  <si>
    <t>711491172</t>
  </si>
  <si>
    <t>Provedení doplňků izolace proti vodě na vodorovné ploše z textilií vrstva ochranná</t>
  </si>
  <si>
    <t>156</t>
  </si>
  <si>
    <t>79</t>
  </si>
  <si>
    <t>MTM.69366081</t>
  </si>
  <si>
    <t>textilie GEOFILTEX 63 63/50 ÚV stabilizace 500g/m2 do š 8,8m</t>
  </si>
  <si>
    <t>158</t>
  </si>
  <si>
    <t>51,3*1,05 "Přepočtené koeficientem množství</t>
  </si>
  <si>
    <t>711491177</t>
  </si>
  <si>
    <t>Připevnění doplňků izolace proti vodě nerezovou lištou</t>
  </si>
  <si>
    <t>160</t>
  </si>
  <si>
    <t>81</t>
  </si>
  <si>
    <t>28323021</t>
  </si>
  <si>
    <t>lišta tvarovací nerezová tvaru L š 12mm</t>
  </si>
  <si>
    <t>162</t>
  </si>
  <si>
    <t>16,1*1,02 "Přepočtené koeficientem množství</t>
  </si>
  <si>
    <t>28323070</t>
  </si>
  <si>
    <t>hřeb drážkový 50mm s plastovou podložkou pro uchycení profilované fólie</t>
  </si>
  <si>
    <t>164</t>
  </si>
  <si>
    <t>83</t>
  </si>
  <si>
    <t>28323131</t>
  </si>
  <si>
    <t>páska oboustranně lepící butylkaučuková</t>
  </si>
  <si>
    <t>166</t>
  </si>
  <si>
    <t>59051450</t>
  </si>
  <si>
    <t>podložka distanční pod zakládací lištu 2mm</t>
  </si>
  <si>
    <t>168</t>
  </si>
  <si>
    <t>85</t>
  </si>
  <si>
    <t>711491272</t>
  </si>
  <si>
    <t>Provedení doplňků izolace proti vodě na ploše svislé z textilií vrstva ochranná</t>
  </si>
  <si>
    <t>170</t>
  </si>
  <si>
    <t>767</t>
  </si>
  <si>
    <t>Konstrukce zámečnické</t>
  </si>
  <si>
    <t>767590120</t>
  </si>
  <si>
    <t>Montáž podlahového roštu šroubovaného</t>
  </si>
  <si>
    <t>172</t>
  </si>
  <si>
    <t>2*(11,205*0,9)*15,5</t>
  </si>
  <si>
    <t>87</t>
  </si>
  <si>
    <t>63126002</t>
  </si>
  <si>
    <t>rošt kompozitní pochůzný litý 30x30/30mm A15</t>
  </si>
  <si>
    <t>174</t>
  </si>
  <si>
    <t>2*3*4*1</t>
  </si>
  <si>
    <t>767590190</t>
  </si>
  <si>
    <t>Příplatek k montáži podlahového roštu za vyřezání a úpravu otvoru v podlaze</t>
  </si>
  <si>
    <t>176</t>
  </si>
  <si>
    <t>16 "sloupky u zábradlí"</t>
  </si>
  <si>
    <t>89</t>
  </si>
  <si>
    <t>767590192</t>
  </si>
  <si>
    <t>Příplatek k montáži podlahového roštu za úpravu roštu ( krácení )</t>
  </si>
  <si>
    <t>178</t>
  </si>
  <si>
    <t>(12+0,9)*2 "úprava roštů"</t>
  </si>
  <si>
    <t>OST</t>
  </si>
  <si>
    <t>Ostatní</t>
  </si>
  <si>
    <t>9903200200R</t>
  </si>
  <si>
    <t>Přeprava mechanizace na místo prováděných prací o hmotnosti přes 12 t do 200 km</t>
  </si>
  <si>
    <t>512</t>
  </si>
  <si>
    <t>375787426</t>
  </si>
  <si>
    <t>Přeprava mechanizace na místo prováděných prací o hmotnosti přes 12 t do 200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</si>
  <si>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Poznámka k položce:_x000d_
1 "jeřáb pro nadzvednutí mostu"</t>
  </si>
  <si>
    <t>2023-08-1.2-SO 01 - Železniční svršek</t>
  </si>
  <si>
    <t xml:space="preserve">    5 - Komunikace pozemní</t>
  </si>
  <si>
    <t>Komunikace pozemní</t>
  </si>
  <si>
    <t>511501255</t>
  </si>
  <si>
    <t>Zřízení kolejového lože z drceného kameniva</t>
  </si>
  <si>
    <t>2*(5*4,64*0,35)</t>
  </si>
  <si>
    <t>511501277</t>
  </si>
  <si>
    <t>Příplatek za ztížení kolejového lože z kameniva při překážce po jedné straně</t>
  </si>
  <si>
    <t>512531111</t>
  </si>
  <si>
    <t>Odstranění kolejového lože z kameniva po rozebrání koleje</t>
  </si>
  <si>
    <t>512532992</t>
  </si>
  <si>
    <t>Příplatek za ztížení odstranění lože z kameniva po rozebrání koleje překážka po jedné straně</t>
  </si>
  <si>
    <t>514531125</t>
  </si>
  <si>
    <t>Souvislá úprava kolejového lože koleje</t>
  </si>
  <si>
    <t>514591111</t>
  </si>
  <si>
    <t>Doplnění kameniva v kolejích a výhybkách</t>
  </si>
  <si>
    <t>100*3,4*0,03</t>
  </si>
  <si>
    <t>58344005</t>
  </si>
  <si>
    <t>kamenivo drcené hrubé frakce 32/63 třída BI OTP ČD</t>
  </si>
  <si>
    <t>10,2*2</t>
  </si>
  <si>
    <t>521272215</t>
  </si>
  <si>
    <t>Demontáž mostnic s odsunem hmot mimo objekt mostu</t>
  </si>
  <si>
    <t>521273111</t>
  </si>
  <si>
    <t>Výroba dřevěných mostnic železničního mostu v přímé, v oblouku nebo přechodnici bez převýšení</t>
  </si>
  <si>
    <t>521273211</t>
  </si>
  <si>
    <t>Montáž dřevěných mostnic železničního mostu v přímé, v oblouku nebo přechodnici bez převýšení</t>
  </si>
  <si>
    <t>60815370</t>
  </si>
  <si>
    <t>mostnice dřevěná impregnovaná olejem DB 240x260mm dl 2,5m</t>
  </si>
  <si>
    <t>31198005</t>
  </si>
  <si>
    <t>šroub mostnicový ČSN 02 1352 20x320mm</t>
  </si>
  <si>
    <t>100 kus</t>
  </si>
  <si>
    <t>(9*4)/100</t>
  </si>
  <si>
    <t>54878180</t>
  </si>
  <si>
    <t>spona protištěpná tl 1mm</t>
  </si>
  <si>
    <t>18*1*2</t>
  </si>
  <si>
    <t>521281111</t>
  </si>
  <si>
    <t>Výroba pozednic železničního mostu z tvrdého dřeva</t>
  </si>
  <si>
    <t>521281211</t>
  </si>
  <si>
    <t>Montáž pozednic železničního mostu z tvrdého dřeva</t>
  </si>
  <si>
    <t>521283221</t>
  </si>
  <si>
    <t>Demontáž pozednic včetně odstranění štěrkového podsypu</t>
  </si>
  <si>
    <t>521371511</t>
  </si>
  <si>
    <t>Montáž kolejnic na mostech s mostnicemi soustavy S49</t>
  </si>
  <si>
    <t>5956140050</t>
  </si>
  <si>
    <t>Pražec betonový příčný vystrojený včetně kompletů tv. SB 8 P upevnění pružné-Skl24</t>
  </si>
  <si>
    <t>ÚOŽI 2023 01</t>
  </si>
  <si>
    <t>5957201010</t>
  </si>
  <si>
    <t>Kolejnice užité tv. S49</t>
  </si>
  <si>
    <t>25*2</t>
  </si>
  <si>
    <t>31198234</t>
  </si>
  <si>
    <t>komplet pro upevnění Skl24 (šroub RS0, matice M22, podložka Uls6)</t>
  </si>
  <si>
    <t>31198173</t>
  </si>
  <si>
    <t>svěrka Skl24 s antikorozní úpravou</t>
  </si>
  <si>
    <t>31198039</t>
  </si>
  <si>
    <t>podkladnice stříhaná děrovaná se sraženými hranami tv. SM4</t>
  </si>
  <si>
    <t>525971111</t>
  </si>
  <si>
    <t>Demontáž kolejnic na mostech s mostnicemi hmotnosti do 50 kg/m</t>
  </si>
  <si>
    <t>50-(2*11,415)</t>
  </si>
  <si>
    <t>543141112</t>
  </si>
  <si>
    <t>Směrové a výškové vyrovnání koleje nebo kolejového rozpětí na pražcích z betonu předpjatého</t>
  </si>
  <si>
    <t>Poznámka k položce:_x000d_
dodá ST</t>
  </si>
  <si>
    <t>2*50</t>
  </si>
  <si>
    <t>548133111</t>
  </si>
  <si>
    <t>Řez příčný žlábkové kolejnice pilou</t>
  </si>
  <si>
    <t>5906130345</t>
  </si>
  <si>
    <t>Montáž kolejového roštu v ose koleje pražce betonové vystrojené tvar S49, 49E1</t>
  </si>
  <si>
    <t>km</t>
  </si>
  <si>
    <t>14/1000</t>
  </si>
  <si>
    <t>5958140000</t>
  </si>
  <si>
    <t>Podkladnice žebrová tv. S4</t>
  </si>
  <si>
    <t>5958128005</t>
  </si>
  <si>
    <t>Komplety Skl 24 (šroub RS 0, matice M 22, podložka Uls 6)</t>
  </si>
  <si>
    <t>78*2</t>
  </si>
  <si>
    <t>5958158005</t>
  </si>
  <si>
    <t xml:space="preserve">Podložka pryžová pod patu kolejnice S49  183/126/6</t>
  </si>
  <si>
    <t>5958158080</t>
  </si>
  <si>
    <t>Podložka z penefolu pod podkladnici 390/210/5</t>
  </si>
  <si>
    <t>5958134040</t>
  </si>
  <si>
    <t>Součásti upevňovací kroužek pružný dvojitý Fe 6</t>
  </si>
  <si>
    <t>5958134080</t>
  </si>
  <si>
    <t>Součásti upevňovací vrtule R2 (160)</t>
  </si>
  <si>
    <t>5906135155</t>
  </si>
  <si>
    <t>Demontáž kolejového roštu koleje na úložišti pražce betonové tvar S49, T, 49E1</t>
  </si>
  <si>
    <t>(25-11,415)/1000</t>
  </si>
  <si>
    <t>5910021020</t>
  </si>
  <si>
    <t>Svařování kolejnic termitem zkrácený předehřev standardní spára svar sériový tv. S49</t>
  </si>
  <si>
    <t>svar</t>
  </si>
  <si>
    <t>5910035030</t>
  </si>
  <si>
    <t>Dosažení dovolené upínací teploty v BK prodloužením kolejnicového pásu v koleji tv. S49</t>
  </si>
  <si>
    <t>5910040010</t>
  </si>
  <si>
    <t>Umožnění volné dilatace kolejnice demontáž upevňovadel bez osazení kluzných podložek rozdělení pražců "c"</t>
  </si>
  <si>
    <t>5910040110</t>
  </si>
  <si>
    <t>Umožnění volné dilatace kolejnice montáž upevňovadel bez odstranění kluzných podložek rozdělení pražců "c"</t>
  </si>
  <si>
    <t>997013501</t>
  </si>
  <si>
    <t>Odvoz suti a vybouraných hmot na skládku nebo meziskládku do 1 km se složením</t>
  </si>
  <si>
    <t>997013509</t>
  </si>
  <si>
    <t>Příplatek k odvozu suti a vybouraných hmot na skládku ZKD 1 km přes 1 km</t>
  </si>
  <si>
    <t>997211621</t>
  </si>
  <si>
    <t>Ekologická likvidace mostnic - drcení a odvoz do 20 km</t>
  </si>
  <si>
    <t>18 "mostnic"</t>
  </si>
  <si>
    <t>2 "pozednice"</t>
  </si>
  <si>
    <t>998243011</t>
  </si>
  <si>
    <t>Přesun hmot pro železniční svršek městských drah</t>
  </si>
  <si>
    <t>9903200100</t>
  </si>
  <si>
    <t>Přeprava mechanizace na místo prováděných prací o hmotnosti přes 12 t přes 50 do 100 km</t>
  </si>
  <si>
    <t>262144</t>
  </si>
  <si>
    <t>Poznámka k položce:_x000d_
Poznámka k položce: Přeprava MHS</t>
  </si>
  <si>
    <t>1,5 "souběžná akce s mostem km 12,608"</t>
  </si>
  <si>
    <t>9903200200</t>
  </si>
  <si>
    <t>Přeprava mechanizace na místo prováděných prací o hmotnosti přes 12 t přes do 200 km</t>
  </si>
  <si>
    <t>Poznámka k položce:_x000d_
Poznámka k položce: Nájezd podbíječky</t>
  </si>
  <si>
    <t>0,5 "souběžná akce s mostem km 12,608"</t>
  </si>
  <si>
    <t>9909000300</t>
  </si>
  <si>
    <t>Poplatek za likvidaci dřevěných kolejnicových podpor</t>
  </si>
  <si>
    <t>18*0,24*0,26*2,6*890/1000 "mostnice"</t>
  </si>
  <si>
    <t>2*0,24*0,26*2,6*890/1000 "pozednice"</t>
  </si>
  <si>
    <t>2023-08-1.3-SO 01 - Vedlejší rozpočtový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</si>
  <si>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</si>
  <si>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</si>
  <si>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</si>
  <si>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</si>
  <si>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</si>
  <si>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>113151111</t>
  </si>
  <si>
    <t>Rozebrání zpevněných ploch ze silničních dílců</t>
  </si>
  <si>
    <t>140*3</t>
  </si>
  <si>
    <t>113152112</t>
  </si>
  <si>
    <t>Odstranění podkladů zpevněných ploch z kameniva drceného</t>
  </si>
  <si>
    <t>560*0,3</t>
  </si>
  <si>
    <t>113311171</t>
  </si>
  <si>
    <t>Odstranění geotextilií ze základové spáry</t>
  </si>
  <si>
    <t>119001422</t>
  </si>
  <si>
    <t>Dočasné zajištění kabelů a kabelových tratí z 6 volně ložených kabelů</t>
  </si>
  <si>
    <t>15 "zajištění kabelů"</t>
  </si>
  <si>
    <t>168*5</t>
  </si>
  <si>
    <t>181951111</t>
  </si>
  <si>
    <t>Úprava pláně v hornině třídy těžitelnosti I skupiny 1 až 3 bez zhutnění strojně</t>
  </si>
  <si>
    <t>140*4</t>
  </si>
  <si>
    <t>291111111</t>
  </si>
  <si>
    <t>Podklad pro zpevněné plochy z kameniva drceného 0 až 63 mm</t>
  </si>
  <si>
    <t>140*4*0,3</t>
  </si>
  <si>
    <t>291211111</t>
  </si>
  <si>
    <t>Zřízení plochy ze silničních panelů do lože tl 50 mm z kameniva</t>
  </si>
  <si>
    <t>59381006</t>
  </si>
  <si>
    <t>panel silniční 3,00x1,00x0,215m</t>
  </si>
  <si>
    <t>-1520115247</t>
  </si>
  <si>
    <t>429172211</t>
  </si>
  <si>
    <t>Montáž ocelových prvků pro opravu mostů šroubovaných nebo svařovaných do 100 kg</t>
  </si>
  <si>
    <t>11*7,23 "zpětná montáž na most"</t>
  </si>
  <si>
    <t>919726122</t>
  </si>
  <si>
    <t>Geotextilie pro ochranu, separaci a filtraci netkaná měrná hm přes 200 do 300 g/m2</t>
  </si>
  <si>
    <t>140*4"podklad pod štěrk"</t>
  </si>
  <si>
    <t>963071111</t>
  </si>
  <si>
    <t>Demontáž ocelových prvků mostů šroubovaných nebo svařovaných do 100 kg</t>
  </si>
  <si>
    <t>11*7,23 "demontáž na mostě"</t>
  </si>
  <si>
    <t>997221873</t>
  </si>
  <si>
    <t>Poplatek za uložení stavebního odpadu na recyklační skládce (skládkovné) zeminy a kamení zatříděného do Katalogu odpadů pod kódem 17 05 04</t>
  </si>
  <si>
    <t>168*2,2</t>
  </si>
  <si>
    <t>998226011</t>
  </si>
  <si>
    <t>Přesun hmot pro pozemní komunikace a letiště s krytem montovaným z ŽB dílců</t>
  </si>
  <si>
    <t>VRN</t>
  </si>
  <si>
    <t>Vedlejší rozpočtové náklady</t>
  </si>
  <si>
    <t>VRN1</t>
  </si>
  <si>
    <t>Průzkumné, geodetické a projektové práce</t>
  </si>
  <si>
    <t>011002000</t>
  </si>
  <si>
    <t>Průzkumné práce</t>
  </si>
  <si>
    <t>soubor</t>
  </si>
  <si>
    <t>012203000</t>
  </si>
  <si>
    <t>Geodetické práce při provádění stavby</t>
  </si>
  <si>
    <t>Poznámka k položce:_x000d_
Poznámka k položce: vytyčení obrysu stavby, zaměření OK, vytyčení GPK</t>
  </si>
  <si>
    <t>012303000</t>
  </si>
  <si>
    <t>Geodetické práce po výstavbě</t>
  </si>
  <si>
    <t>Poznámka k položce:_x000d_
Poznámka k položce: Zaměření stávajícího stavu</t>
  </si>
  <si>
    <t>013254000</t>
  </si>
  <si>
    <t>Dokumentace skutečného provedení stavby</t>
  </si>
  <si>
    <t>013294000</t>
  </si>
  <si>
    <t>Ostatní dokumentace</t>
  </si>
  <si>
    <t>1024</t>
  </si>
  <si>
    <t>-2089597402</t>
  </si>
  <si>
    <t>1 "Výrobně technická dokumentace"</t>
  </si>
  <si>
    <t>VRN3</t>
  </si>
  <si>
    <t>Zařízení staveniště</t>
  </si>
  <si>
    <t>031002000</t>
  </si>
  <si>
    <t>Související práce pro zařízení staveniště</t>
  </si>
  <si>
    <t>032002000</t>
  </si>
  <si>
    <t>Vybavení staveniště</t>
  </si>
  <si>
    <t>034002000</t>
  </si>
  <si>
    <t>Zabezpečení staveniště</t>
  </si>
  <si>
    <t>Poznámka k položce:_x000d_
Poznámka k položce: zabezpečení prací po výluce</t>
  </si>
  <si>
    <t>034603000</t>
  </si>
  <si>
    <t>Alarm, strážní služba staveniště</t>
  </si>
  <si>
    <t>035103001</t>
  </si>
  <si>
    <t>Pronájem ploch</t>
  </si>
  <si>
    <t>-1162001947</t>
  </si>
  <si>
    <t>039002000</t>
  </si>
  <si>
    <t>Zrušení zařízení staveniště</t>
  </si>
  <si>
    <t>039203000</t>
  </si>
  <si>
    <t>Úprava terénu po zrušení zařízení staveniště</t>
  </si>
  <si>
    <t>VRN4</t>
  </si>
  <si>
    <t>Inženýrská činnost</t>
  </si>
  <si>
    <t>041403000</t>
  </si>
  <si>
    <t>Koordinátor BOZP na staveništi</t>
  </si>
  <si>
    <t>042503000</t>
  </si>
  <si>
    <t>Povodňový plán</t>
  </si>
  <si>
    <t>VRN6</t>
  </si>
  <si>
    <t>Územní vlivy</t>
  </si>
  <si>
    <t>062002000</t>
  </si>
  <si>
    <t>Ztížené dopravní podmínky</t>
  </si>
  <si>
    <t>Poznámka k položce:_x000d_
Poznámka k položce: doprava na staveniště</t>
  </si>
  <si>
    <t>065002000</t>
  </si>
  <si>
    <t>Mimostaveništní doprava materiálů</t>
  </si>
  <si>
    <t>2023/08/SO 02 - Most v km 12,608</t>
  </si>
  <si>
    <t>2023-08-1.1-SO 02 - Stavební část</t>
  </si>
  <si>
    <t>100 "okolo mostu"</t>
  </si>
  <si>
    <t>2*(0,385*1,900*0,560) "výběhové zídky směr Veleliby tvar L"</t>
  </si>
  <si>
    <t>2*(0,6*0,505*1,785) "výběhové zídky směr Veleliby tvar L"</t>
  </si>
  <si>
    <t>0,400*0,605*5,830 "Betonové bloky pod ložiskama směr Veleliby"</t>
  </si>
  <si>
    <t>0,410*0,605*5,830 "Betonové bloky pod ložiskama smšr Jičín"</t>
  </si>
  <si>
    <t>2*(0,345*1,895*0,560) "výběhové zídky směr Jičín tvar L"</t>
  </si>
  <si>
    <t>2*(0,590*0,535*1,515) "výběhové zídky směr Jičín tvar L"</t>
  </si>
  <si>
    <t>4*(0,385*1,900)+2*(0,385*0,560) "výběhové zídky směr Veleliby"</t>
  </si>
  <si>
    <t>4*(0,6*1,785)+2*(0,6*0,505) "výběhové zídky směr Veleliby"</t>
  </si>
  <si>
    <t>2*(0,4*5,830)+(0,4*0,605) "betonové bloky pod ložisky směr Veleliby"</t>
  </si>
  <si>
    <t>2*(0,41*5,830)+(0,41*0,605) "betonové bloky pod ložisky směr Jičín"</t>
  </si>
  <si>
    <t>4*(0,345*1,835)+2*(0,345*0,560) "výběhové zídky směr Jičín"</t>
  </si>
  <si>
    <t>4*(0,590*0,535)+2*(0,590+1,515) "výběhové zídky směr Jičín"</t>
  </si>
  <si>
    <t>6,446*0,15 "výztuž do betonu"</t>
  </si>
  <si>
    <t>2*(6,925*0,9)</t>
  </si>
  <si>
    <t>16*1,15 "podélník"</t>
  </si>
  <si>
    <t>14*1,15 "pásnice"</t>
  </si>
  <si>
    <t>9*1,15 "pásnice"</t>
  </si>
  <si>
    <t>13*1,15 "pásnice"</t>
  </si>
  <si>
    <t>0,84*8,4*1,1/1000</t>
  </si>
  <si>
    <t>0,815*8,4*1,1/1000</t>
  </si>
  <si>
    <t>0,505*8,4*1,1/1000</t>
  </si>
  <si>
    <t>0,75*8,4*1,1/1000</t>
  </si>
  <si>
    <t>10*0,26*0,26*1 "sloupky na zábradlí"</t>
  </si>
  <si>
    <t>123 "nosná konstrukce"</t>
  </si>
  <si>
    <t>44 "podlahy"</t>
  </si>
  <si>
    <t>2*7,135</t>
  </si>
  <si>
    <t>6*7,135*6,4/1000*1,10 "madla"</t>
  </si>
  <si>
    <t>10*1,1*6,4/1000*1,10 "sloupky"</t>
  </si>
  <si>
    <t>10*0,24*0,22*80/1000*1,10</t>
  </si>
  <si>
    <t>6*2,5*7+2*2*11</t>
  </si>
  <si>
    <t>149*30</t>
  </si>
  <si>
    <t>(3+6+3)*7,135</t>
  </si>
  <si>
    <t>85,62*30</t>
  </si>
  <si>
    <t>1,185*5,83 "OP Veleliby"</t>
  </si>
  <si>
    <t>1,200*5,83 "OP Jičín"</t>
  </si>
  <si>
    <t>4*(3,025*0,6) "boky u OP"</t>
  </si>
  <si>
    <t>21,165*0,2 "20% po otryskání"</t>
  </si>
  <si>
    <t>(12,465*0,3)*0,55</t>
  </si>
  <si>
    <t>171*30/1000</t>
  </si>
  <si>
    <t>2*(6,925*0,9)*15,5</t>
  </si>
  <si>
    <t>2*(2*(4*1))</t>
  </si>
  <si>
    <t>10 "sloupky u zábradlí"</t>
  </si>
  <si>
    <t>(8+0,9)*2 "úprava roštů"</t>
  </si>
  <si>
    <t>-833812243</t>
  </si>
  <si>
    <t>2023-08-1.2-SO 02 - Železniční svršek</t>
  </si>
  <si>
    <t>(6*4)/100</t>
  </si>
  <si>
    <t>12*1*2</t>
  </si>
  <si>
    <t>2*25</t>
  </si>
  <si>
    <t>50-(2*7,135)</t>
  </si>
  <si>
    <t>(25-7,135)/1000</t>
  </si>
  <si>
    <t>12 "mostnic"</t>
  </si>
  <si>
    <t>1,5 "souběžná akce s mostem km 12,459"</t>
  </si>
  <si>
    <t xml:space="preserve">1/2   "souběžná akce s mostem km 12,459"</t>
  </si>
  <si>
    <t>12*0,24*0,26*2,6*890/1000 "mostnice"</t>
  </si>
  <si>
    <t>2023-08-1.3-SO 02 - Vedlejší rozpočtový náklady</t>
  </si>
  <si>
    <t>1 - Zemní práce</t>
  </si>
  <si>
    <t>2 - Zakládání</t>
  </si>
  <si>
    <t>9 - Ostatní konstrukce a práce, bourání</t>
  </si>
  <si>
    <t>997 - Přesun sutě</t>
  </si>
  <si>
    <t>VRN4 - Inženýrská činnost</t>
  </si>
  <si>
    <t>VRN6 - Územní vlivy</t>
  </si>
  <si>
    <t>-320747192</t>
  </si>
  <si>
    <t>80*3</t>
  </si>
  <si>
    <t>412220018</t>
  </si>
  <si>
    <t>80*4*0,3</t>
  </si>
  <si>
    <t>-378243712</t>
  </si>
  <si>
    <t>80*4</t>
  </si>
  <si>
    <t>-2031655204</t>
  </si>
  <si>
    <t>-2019893152</t>
  </si>
  <si>
    <t>1882951660</t>
  </si>
  <si>
    <t>96*5</t>
  </si>
  <si>
    <t>1619367693</t>
  </si>
  <si>
    <t>-849425567</t>
  </si>
  <si>
    <t>-1928574591</t>
  </si>
  <si>
    <t>-1590102575</t>
  </si>
  <si>
    <t>-1603249646</t>
  </si>
  <si>
    <t>-803766640</t>
  </si>
  <si>
    <t>80*4"podklad pod štěrk"</t>
  </si>
  <si>
    <t>634390462</t>
  </si>
  <si>
    <t>1195751519</t>
  </si>
  <si>
    <t>96*2,2</t>
  </si>
  <si>
    <t>721663199</t>
  </si>
  <si>
    <t>-2027284601</t>
  </si>
  <si>
    <t>soubor…</t>
  </si>
  <si>
    <t>1835612826</t>
  </si>
  <si>
    <t>-386766357</t>
  </si>
  <si>
    <t>-939575308</t>
  </si>
  <si>
    <t>221165825</t>
  </si>
  <si>
    <t>-343695405</t>
  </si>
  <si>
    <t>1538437892</t>
  </si>
  <si>
    <t>582901861</t>
  </si>
  <si>
    <t>Poznámka k položce:_x000d_
Úprava soukromého pozemku</t>
  </si>
  <si>
    <t>1311291717</t>
  </si>
  <si>
    <t>1172716795</t>
  </si>
  <si>
    <t>2123298735</t>
  </si>
  <si>
    <t>-1999772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</si>
</sst>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3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6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29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38" fillId="0" borderId="0" xfId="0" applyFont="1" applyAlignment="1">
      <alignment vertical="center" wrapText="1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="1" customFormat="1" ht="36.96" customHeight="1">
      <c r="AR2" s="16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="1" customFormat="1" ht="12" customHeight="1">
      <c r="B5" s="20"/>
      <c r="D5" s="24" t="s">
        <v>13</v>
      </c>
      <c r="K5" s="25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20"/>
      <c r="BE5" s="26" t="s">
        <v>15</v>
      </c>
      <c r="BS5" s="17" t="s">
        <v>6</v>
      </c>
    </row>
    <row r="6" s="1" customFormat="1" ht="36.96" customHeight="1">
      <c r="B6" s="20"/>
      <c r="D6" s="27" t="s">
        <v>16</v>
      </c>
      <c r="K6" s="28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20"/>
      <c r="BE6" s="29"/>
      <c r="BS6" s="17" t="s">
        <v>6</v>
      </c>
    </row>
    <row r="7" s="1" customFormat="1" ht="12" customHeight="1">
      <c r="B7" s="20"/>
      <c r="D7" s="30" t="s">
        <v>18</v>
      </c>
      <c r="K7" s="25" t="s">
        <v>1</v>
      </c>
      <c r="AK7" s="30" t="s">
        <v>19</v>
      </c>
      <c r="AN7" s="25" t="s">
        <v>1</v>
      </c>
      <c r="AR7" s="20"/>
      <c r="BE7" s="29"/>
      <c r="BS7" s="17" t="s">
        <v>6</v>
      </c>
    </row>
    <row r="8" s="1" customFormat="1" ht="12" customHeight="1">
      <c r="B8" s="20"/>
      <c r="D8" s="30" t="s">
        <v>20</v>
      </c>
      <c r="K8" s="25" t="s">
        <v>21</v>
      </c>
      <c r="AK8" s="30" t="s">
        <v>22</v>
      </c>
      <c r="AN8" s="31" t="s">
        <v>23</v>
      </c>
      <c r="AR8" s="20"/>
      <c r="BE8" s="29"/>
      <c r="BS8" s="17" t="s">
        <v>6</v>
      </c>
    </row>
    <row r="9" s="1" customFormat="1" ht="14.4" customHeight="1">
      <c r="B9" s="20"/>
      <c r="AR9" s="20"/>
      <c r="BE9" s="29"/>
      <c r="BS9" s="17" t="s">
        <v>6</v>
      </c>
    </row>
    <row r="10" s="1" customFormat="1" ht="12" customHeight="1">
      <c r="B10" s="20"/>
      <c r="D10" s="30" t="s">
        <v>24</v>
      </c>
      <c r="AK10" s="30" t="s">
        <v>25</v>
      </c>
      <c r="AN10" s="25" t="s">
        <v>1</v>
      </c>
      <c r="AR10" s="20"/>
      <c r="BE10" s="29"/>
      <c r="BS10" s="17" t="s">
        <v>6</v>
      </c>
    </row>
    <row r="11" s="1" customFormat="1" ht="18.48" customHeight="1">
      <c r="B11" s="20"/>
      <c r="E11" s="25" t="s">
        <v>21</v>
      </c>
      <c r="AK11" s="30" t="s">
        <v>26</v>
      </c>
      <c r="AN11" s="25" t="s">
        <v>1</v>
      </c>
      <c r="AR11" s="20"/>
      <c r="BE11" s="29"/>
      <c r="BS11" s="17" t="s">
        <v>6</v>
      </c>
    </row>
    <row r="12" s="1" customFormat="1" ht="6.96" customHeight="1">
      <c r="B12" s="20"/>
      <c r="AR12" s="20"/>
      <c r="BE12" s="29"/>
      <c r="BS12" s="17" t="s">
        <v>6</v>
      </c>
    </row>
    <row r="13" s="1" customFormat="1" ht="12" customHeight="1">
      <c r="B13" s="20"/>
      <c r="D13" s="30" t="s">
        <v>27</v>
      </c>
      <c r="AK13" s="30" t="s">
        <v>25</v>
      </c>
      <c r="AN13" s="32" t="s">
        <v>28</v>
      </c>
      <c r="AR13" s="20"/>
      <c r="BE13" s="29"/>
      <c r="BS13" s="17" t="s">
        <v>6</v>
      </c>
    </row>
    <row r="14">
      <c r="B14" s="20"/>
      <c r="E14" s="32" t="s">
        <v>28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26</v>
      </c>
      <c r="AN14" s="32" t="s">
        <v>28</v>
      </c>
      <c r="AR14" s="20"/>
      <c r="BE14" s="29"/>
      <c r="BS14" s="17" t="s">
        <v>6</v>
      </c>
    </row>
    <row r="15" s="1" customFormat="1" ht="6.96" customHeight="1">
      <c r="B15" s="20"/>
      <c r="AR15" s="20"/>
      <c r="BE15" s="29"/>
      <c r="BS15" s="17" t="s">
        <v>3</v>
      </c>
    </row>
    <row r="16" s="1" customFormat="1" ht="12" customHeight="1">
      <c r="B16" s="20"/>
      <c r="D16" s="30" t="s">
        <v>29</v>
      </c>
      <c r="AK16" s="30" t="s">
        <v>25</v>
      </c>
      <c r="AN16" s="25" t="s">
        <v>1</v>
      </c>
      <c r="AR16" s="20"/>
      <c r="BE16" s="29"/>
      <c r="BS16" s="17" t="s">
        <v>3</v>
      </c>
    </row>
    <row r="17" s="1" customFormat="1" ht="18.48" customHeight="1">
      <c r="B17" s="20"/>
      <c r="E17" s="25" t="s">
        <v>21</v>
      </c>
      <c r="AK17" s="30" t="s">
        <v>26</v>
      </c>
      <c r="AN17" s="25" t="s">
        <v>1</v>
      </c>
      <c r="AR17" s="20"/>
      <c r="BE17" s="29"/>
      <c r="BS17" s="17" t="s">
        <v>30</v>
      </c>
    </row>
    <row r="18" s="1" customFormat="1" ht="6.96" customHeight="1">
      <c r="B18" s="20"/>
      <c r="AR18" s="20"/>
      <c r="BE18" s="29"/>
      <c r="BS18" s="17" t="s">
        <v>6</v>
      </c>
    </row>
    <row r="19" s="1" customFormat="1" ht="12" customHeight="1">
      <c r="B19" s="20"/>
      <c r="D19" s="30" t="s">
        <v>31</v>
      </c>
      <c r="AK19" s="30" t="s">
        <v>25</v>
      </c>
      <c r="AN19" s="25" t="s">
        <v>1</v>
      </c>
      <c r="AR19" s="20"/>
      <c r="BE19" s="29"/>
      <c r="BS19" s="17" t="s">
        <v>6</v>
      </c>
    </row>
    <row r="20" s="1" customFormat="1" ht="18.48" customHeight="1">
      <c r="B20" s="20"/>
      <c r="E20" s="25" t="s">
        <v>21</v>
      </c>
      <c r="AK20" s="30" t="s">
        <v>26</v>
      </c>
      <c r="AN20" s="25" t="s">
        <v>1</v>
      </c>
      <c r="AR20" s="20"/>
      <c r="BE20" s="29"/>
      <c r="BS20" s="17" t="s">
        <v>30</v>
      </c>
    </row>
    <row r="21" s="1" customFormat="1" ht="6.96" customHeight="1">
      <c r="B21" s="20"/>
      <c r="AR21" s="20"/>
      <c r="BE21" s="29"/>
    </row>
    <row r="22" s="1" customFormat="1" ht="12" customHeight="1">
      <c r="B22" s="20"/>
      <c r="D22" s="30" t="s">
        <v>32</v>
      </c>
      <c r="AR22" s="20"/>
      <c r="BE22" s="29"/>
    </row>
    <row r="23" s="1" customFormat="1" ht="16.5" customHeight="1">
      <c r="B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R23" s="20"/>
      <c r="BE23" s="29"/>
    </row>
    <row r="24" s="1" customFormat="1" ht="6.96" customHeight="1">
      <c r="B24" s="20"/>
      <c r="AR24" s="20"/>
      <c r="BE24" s="29"/>
    </row>
    <row r="25" s="1" customFormat="1" ht="6.96" customHeight="1">
      <c r="B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R25" s="20"/>
      <c r="BE25" s="29"/>
    </row>
    <row r="26" s="2" customFormat="1" ht="25.92" customHeight="1">
      <c r="A26" s="36"/>
      <c r="B26" s="37"/>
      <c r="C26" s="36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6"/>
      <c r="AQ26" s="36"/>
      <c r="AR26" s="37"/>
      <c r="BE26" s="29"/>
    </row>
    <row r="27" s="2" customFormat="1" ht="6.96" customHeight="1">
      <c r="A27" s="36"/>
      <c r="B27" s="37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7"/>
      <c r="BE27" s="29"/>
    </row>
    <row r="28" s="2" customForma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34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35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36</v>
      </c>
      <c r="AL28" s="41"/>
      <c r="AM28" s="41"/>
      <c r="AN28" s="41"/>
      <c r="AO28" s="41"/>
      <c r="AP28" s="36"/>
      <c r="AQ28" s="36"/>
      <c r="AR28" s="37"/>
      <c r="BE28" s="29"/>
    </row>
    <row r="29" s="3" customFormat="1" ht="14.4" customHeight="1">
      <c r="A29" s="3"/>
      <c r="B29" s="42"/>
      <c r="C29" s="3"/>
      <c r="D29" s="30" t="s">
        <v>37</v>
      </c>
      <c r="E29" s="3"/>
      <c r="F29" s="30" t="s">
        <v>38</v>
      </c>
      <c r="G29" s="3"/>
      <c r="H29" s="3"/>
      <c r="I29" s="3"/>
      <c r="J29" s="3"/>
      <c r="K29" s="3"/>
      <c r="L29" s="43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4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4">
        <f>ROUND(AV94, 2)</f>
        <v>0</v>
      </c>
      <c r="AL29" s="3"/>
      <c r="AM29" s="3"/>
      <c r="AN29" s="3"/>
      <c r="AO29" s="3"/>
      <c r="AP29" s="3"/>
      <c r="AQ29" s="3"/>
      <c r="AR29" s="42"/>
      <c r="BE29" s="45"/>
    </row>
    <row r="30" s="3" customFormat="1" ht="14.4" customHeight="1">
      <c r="A30" s="3"/>
      <c r="B30" s="42"/>
      <c r="C30" s="3"/>
      <c r="D30" s="3"/>
      <c r="E30" s="3"/>
      <c r="F30" s="30" t="s">
        <v>39</v>
      </c>
      <c r="G30" s="3"/>
      <c r="H30" s="3"/>
      <c r="I30" s="3"/>
      <c r="J30" s="3"/>
      <c r="K30" s="3"/>
      <c r="L30" s="43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4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4">
        <f>ROUND(AW94, 2)</f>
        <v>0</v>
      </c>
      <c r="AL30" s="3"/>
      <c r="AM30" s="3"/>
      <c r="AN30" s="3"/>
      <c r="AO30" s="3"/>
      <c r="AP30" s="3"/>
      <c r="AQ30" s="3"/>
      <c r="AR30" s="42"/>
      <c r="BE30" s="45"/>
    </row>
    <row r="31" hidden="1" s="3" customFormat="1" ht="14.4" customHeight="1">
      <c r="A31" s="3"/>
      <c r="B31" s="42"/>
      <c r="C31" s="3"/>
      <c r="D31" s="3"/>
      <c r="E31" s="3"/>
      <c r="F31" s="30" t="s">
        <v>40</v>
      </c>
      <c r="G31" s="3"/>
      <c r="H31" s="3"/>
      <c r="I31" s="3"/>
      <c r="J31" s="3"/>
      <c r="K31" s="3"/>
      <c r="L31" s="43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4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4">
        <v>0</v>
      </c>
      <c r="AL31" s="3"/>
      <c r="AM31" s="3"/>
      <c r="AN31" s="3"/>
      <c r="AO31" s="3"/>
      <c r="AP31" s="3"/>
      <c r="AQ31" s="3"/>
      <c r="AR31" s="42"/>
      <c r="BE31" s="45"/>
    </row>
    <row r="32" hidden="1" s="3" customFormat="1" ht="14.4" customHeight="1">
      <c r="A32" s="3"/>
      <c r="B32" s="42"/>
      <c r="C32" s="3"/>
      <c r="D32" s="3"/>
      <c r="E32" s="3"/>
      <c r="F32" s="30" t="s">
        <v>41</v>
      </c>
      <c r="G32" s="3"/>
      <c r="H32" s="3"/>
      <c r="I32" s="3"/>
      <c r="J32" s="3"/>
      <c r="K32" s="3"/>
      <c r="L32" s="43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4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4">
        <v>0</v>
      </c>
      <c r="AL32" s="3"/>
      <c r="AM32" s="3"/>
      <c r="AN32" s="3"/>
      <c r="AO32" s="3"/>
      <c r="AP32" s="3"/>
      <c r="AQ32" s="3"/>
      <c r="AR32" s="42"/>
      <c r="BE32" s="45"/>
    </row>
    <row r="33" hidden="1" s="3" customFormat="1" ht="14.4" customHeight="1">
      <c r="A33" s="3"/>
      <c r="B33" s="42"/>
      <c r="C33" s="3"/>
      <c r="D33" s="3"/>
      <c r="E33" s="3"/>
      <c r="F33" s="30" t="s">
        <v>42</v>
      </c>
      <c r="G33" s="3"/>
      <c r="H33" s="3"/>
      <c r="I33" s="3"/>
      <c r="J33" s="3"/>
      <c r="K33" s="3"/>
      <c r="L33" s="43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4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4">
        <v>0</v>
      </c>
      <c r="AL33" s="3"/>
      <c r="AM33" s="3"/>
      <c r="AN33" s="3"/>
      <c r="AO33" s="3"/>
      <c r="AP33" s="3"/>
      <c r="AQ33" s="3"/>
      <c r="AR33" s="42"/>
      <c r="BE33" s="45"/>
    </row>
    <row r="34" s="2" customFormat="1" ht="6.96" customHeight="1">
      <c r="A34" s="36"/>
      <c r="B34" s="37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7"/>
      <c r="BE34" s="29"/>
    </row>
    <row r="35" s="2" customFormat="1" ht="25.92" customHeight="1">
      <c r="A35" s="36"/>
      <c r="B35" s="37"/>
      <c r="C35" s="46"/>
      <c r="D35" s="47" t="s">
        <v>43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44</v>
      </c>
      <c r="U35" s="48"/>
      <c r="V35" s="48"/>
      <c r="W35" s="48"/>
      <c r="X35" s="50" t="s">
        <v>45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7"/>
      <c r="BE35" s="36"/>
    </row>
    <row r="36" s="2" customFormat="1" ht="6.96" customHeight="1">
      <c r="A36" s="36"/>
      <c r="B36" s="37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7"/>
      <c r="BE36" s="36"/>
    </row>
    <row r="37" s="2" customFormat="1" ht="14.4" customHeight="1">
      <c r="A37" s="36"/>
      <c r="B37" s="37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7"/>
      <c r="BE37" s="36"/>
    </row>
    <row r="38" s="1" customFormat="1" ht="14.4" customHeight="1">
      <c r="B38" s="20"/>
      <c r="AR38" s="20"/>
    </row>
    <row r="39" s="1" customFormat="1" ht="14.4" customHeight="1">
      <c r="B39" s="20"/>
      <c r="AR39" s="20"/>
    </row>
    <row r="40" s="1" customFormat="1" ht="14.4" customHeight="1">
      <c r="B40" s="20"/>
      <c r="AR40" s="20"/>
    </row>
    <row r="41" s="1" customFormat="1" ht="14.4" customHeight="1">
      <c r="B41" s="20"/>
      <c r="AR41" s="20"/>
    </row>
    <row r="42" s="1" customFormat="1" ht="14.4" customHeight="1">
      <c r="B42" s="20"/>
      <c r="AR42" s="20"/>
    </row>
    <row r="43" s="1" customFormat="1" ht="14.4" customHeight="1">
      <c r="B43" s="20"/>
      <c r="AR43" s="20"/>
    </row>
    <row r="44" s="1" customFormat="1" ht="14.4" customHeight="1">
      <c r="B44" s="20"/>
      <c r="AR44" s="20"/>
    </row>
    <row r="45" s="1" customFormat="1" ht="14.4" customHeight="1">
      <c r="B45" s="20"/>
      <c r="AR45" s="20"/>
    </row>
    <row r="46" s="1" customFormat="1" ht="14.4" customHeight="1">
      <c r="B46" s="20"/>
      <c r="AR46" s="20"/>
    </row>
    <row r="47" s="1" customFormat="1" ht="14.4" customHeight="1">
      <c r="B47" s="20"/>
      <c r="AR47" s="20"/>
    </row>
    <row r="48" s="1" customFormat="1" ht="14.4" customHeight="1">
      <c r="B48" s="20"/>
      <c r="AR48" s="20"/>
    </row>
    <row r="49" s="2" customFormat="1" ht="14.4" customHeight="1">
      <c r="B49" s="53"/>
      <c r="D49" s="54" t="s">
        <v>46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4" t="s">
        <v>47</v>
      </c>
      <c r="AI49" s="55"/>
      <c r="AJ49" s="55"/>
      <c r="AK49" s="55"/>
      <c r="AL49" s="55"/>
      <c r="AM49" s="55"/>
      <c r="AN49" s="55"/>
      <c r="AO49" s="55"/>
      <c r="AR49" s="53"/>
    </row>
    <row r="50">
      <c r="B50" s="20"/>
      <c r="AR50" s="20"/>
    </row>
    <row r="51">
      <c r="B51" s="20"/>
      <c r="AR51" s="20"/>
    </row>
    <row r="52">
      <c r="B52" s="20"/>
      <c r="AR52" s="20"/>
    </row>
    <row r="53">
      <c r="B53" s="20"/>
      <c r="AR53" s="20"/>
    </row>
    <row r="54">
      <c r="B54" s="20"/>
      <c r="AR54" s="20"/>
    </row>
    <row r="55">
      <c r="B55" s="20"/>
      <c r="AR55" s="20"/>
    </row>
    <row r="56">
      <c r="B56" s="20"/>
      <c r="AR56" s="20"/>
    </row>
    <row r="57">
      <c r="B57" s="20"/>
      <c r="AR57" s="20"/>
    </row>
    <row r="58">
      <c r="B58" s="20"/>
      <c r="AR58" s="20"/>
    </row>
    <row r="59">
      <c r="B59" s="20"/>
      <c r="AR59" s="20"/>
    </row>
    <row r="60" s="2" customFormat="1">
      <c r="A60" s="36"/>
      <c r="B60" s="37"/>
      <c r="C60" s="36"/>
      <c r="D60" s="56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6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6" t="s">
        <v>48</v>
      </c>
      <c r="AI60" s="39"/>
      <c r="AJ60" s="39"/>
      <c r="AK60" s="39"/>
      <c r="AL60" s="39"/>
      <c r="AM60" s="56" t="s">
        <v>49</v>
      </c>
      <c r="AN60" s="39"/>
      <c r="AO60" s="39"/>
      <c r="AP60" s="36"/>
      <c r="AQ60" s="36"/>
      <c r="AR60" s="37"/>
      <c r="BE60" s="36"/>
    </row>
    <row r="61">
      <c r="B61" s="20"/>
      <c r="AR61" s="20"/>
    </row>
    <row r="62">
      <c r="B62" s="20"/>
      <c r="AR62" s="20"/>
    </row>
    <row r="63">
      <c r="B63" s="20"/>
      <c r="AR63" s="20"/>
    </row>
    <row r="64" s="2" customFormat="1">
      <c r="A64" s="36"/>
      <c r="B64" s="37"/>
      <c r="C64" s="36"/>
      <c r="D64" s="54" t="s">
        <v>50</v>
      </c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4" t="s">
        <v>51</v>
      </c>
      <c r="AI64" s="57"/>
      <c r="AJ64" s="57"/>
      <c r="AK64" s="57"/>
      <c r="AL64" s="57"/>
      <c r="AM64" s="57"/>
      <c r="AN64" s="57"/>
      <c r="AO64" s="57"/>
      <c r="AP64" s="36"/>
      <c r="AQ64" s="36"/>
      <c r="AR64" s="37"/>
      <c r="BE64" s="36"/>
    </row>
    <row r="65">
      <c r="B65" s="20"/>
      <c r="AR65" s="20"/>
    </row>
    <row r="66">
      <c r="B66" s="20"/>
      <c r="AR66" s="20"/>
    </row>
    <row r="67">
      <c r="B67" s="20"/>
      <c r="AR67" s="20"/>
    </row>
    <row r="68">
      <c r="B68" s="20"/>
      <c r="AR68" s="20"/>
    </row>
    <row r="69">
      <c r="B69" s="20"/>
      <c r="AR69" s="20"/>
    </row>
    <row r="70">
      <c r="B70" s="20"/>
      <c r="AR70" s="20"/>
    </row>
    <row r="71">
      <c r="B71" s="20"/>
      <c r="AR71" s="20"/>
    </row>
    <row r="72">
      <c r="B72" s="20"/>
      <c r="AR72" s="20"/>
    </row>
    <row r="73">
      <c r="B73" s="20"/>
      <c r="AR73" s="20"/>
    </row>
    <row r="74">
      <c r="B74" s="20"/>
      <c r="AR74" s="20"/>
    </row>
    <row r="75" s="2" customFormat="1">
      <c r="A75" s="36"/>
      <c r="B75" s="37"/>
      <c r="C75" s="36"/>
      <c r="D75" s="56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6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6" t="s">
        <v>48</v>
      </c>
      <c r="AI75" s="39"/>
      <c r="AJ75" s="39"/>
      <c r="AK75" s="39"/>
      <c r="AL75" s="39"/>
      <c r="AM75" s="56" t="s">
        <v>49</v>
      </c>
      <c r="AN75" s="39"/>
      <c r="AO75" s="39"/>
      <c r="AP75" s="36"/>
      <c r="AQ75" s="36"/>
      <c r="AR75" s="37"/>
      <c r="BE75" s="36"/>
    </row>
    <row r="76" s="2" customFormat="1">
      <c r="A76" s="36"/>
      <c r="B76" s="37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7"/>
      <c r="BE76" s="36"/>
    </row>
    <row r="77" s="2" customFormat="1" ht="6.96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37"/>
      <c r="B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61"/>
      <c r="S81" s="61"/>
      <c r="T81" s="61"/>
      <c r="U81" s="61"/>
      <c r="V81" s="61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  <c r="AM81" s="61"/>
      <c r="AN81" s="61"/>
      <c r="AO81" s="61"/>
      <c r="AP81" s="61"/>
      <c r="AQ81" s="61"/>
      <c r="AR81" s="37"/>
      <c r="BE81" s="36"/>
    </row>
    <row r="82" s="2" customFormat="1" ht="24.96" customHeight="1">
      <c r="A82" s="36"/>
      <c r="B82" s="37"/>
      <c r="C82" s="21" t="s">
        <v>52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7"/>
      <c r="B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7"/>
      <c r="BE83" s="36"/>
    </row>
    <row r="84" s="4" customFormat="1" ht="12" customHeight="1">
      <c r="A84" s="4"/>
      <c r="B84" s="62"/>
      <c r="C84" s="30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2023/08/Krinec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2"/>
      <c r="BE84" s="4"/>
    </row>
    <row r="85" s="5" customFormat="1" ht="36.96" customHeight="1">
      <c r="A85" s="5"/>
      <c r="B85" s="63"/>
      <c r="C85" s="64" t="s">
        <v>16</v>
      </c>
      <c r="D85" s="5"/>
      <c r="E85" s="5"/>
      <c r="F85" s="5"/>
      <c r="G85" s="5"/>
      <c r="H85" s="5"/>
      <c r="I85" s="5"/>
      <c r="J85" s="5"/>
      <c r="K85" s="5"/>
      <c r="L85" s="65" t="str">
        <f>K6</f>
        <v>2023-08-Krinec - Oprava objektů v úseku Křinec - Obora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3"/>
      <c r="BE85" s="5"/>
    </row>
    <row r="86" s="2" customFormat="1" ht="6.96" customHeight="1">
      <c r="A86" s="36"/>
      <c r="B86" s="37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7"/>
      <c r="BE86" s="36"/>
    </row>
    <row r="87" s="2" customFormat="1" ht="12" customHeight="1">
      <c r="A87" s="36"/>
      <c r="B87" s="37"/>
      <c r="C87" s="30" t="s">
        <v>20</v>
      </c>
      <c r="D87" s="36"/>
      <c r="E87" s="36"/>
      <c r="F87" s="36"/>
      <c r="G87" s="36"/>
      <c r="H87" s="36"/>
      <c r="I87" s="36"/>
      <c r="J87" s="36"/>
      <c r="K87" s="36"/>
      <c r="L87" s="66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30" t="s">
        <v>22</v>
      </c>
      <c r="AJ87" s="36"/>
      <c r="AK87" s="36"/>
      <c r="AL87" s="36"/>
      <c r="AM87" s="67" t="str">
        <f>IF(AN8= "","",AN8)</f>
        <v>2. 8. 2023</v>
      </c>
      <c r="AN87" s="67"/>
      <c r="AO87" s="36"/>
      <c r="AP87" s="36"/>
      <c r="AQ87" s="36"/>
      <c r="AR87" s="37"/>
      <c r="B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7"/>
      <c r="BE88" s="36"/>
    </row>
    <row r="89" s="2" customFormat="1" ht="15.15" customHeight="1">
      <c r="A89" s="36"/>
      <c r="B89" s="37"/>
      <c r="C89" s="30" t="s">
        <v>24</v>
      </c>
      <c r="D89" s="36"/>
      <c r="E89" s="36"/>
      <c r="F89" s="36"/>
      <c r="G89" s="36"/>
      <c r="H89" s="36"/>
      <c r="I89" s="36"/>
      <c r="J89" s="36"/>
      <c r="K89" s="36"/>
      <c r="L89" s="4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30" t="s">
        <v>29</v>
      </c>
      <c r="AJ89" s="36"/>
      <c r="AK89" s="36"/>
      <c r="AL89" s="36"/>
      <c r="AM89" s="68" t="str">
        <f>IF(E17="","",E17)</f>
        <v xml:space="preserve"> </v>
      </c>
      <c r="AN89" s="4"/>
      <c r="AO89" s="4"/>
      <c r="AP89" s="4"/>
      <c r="AQ89" s="36"/>
      <c r="AR89" s="37"/>
      <c r="AS89" s="69" t="s">
        <v>53</v>
      </c>
      <c r="AT89" s="70"/>
      <c r="AU89" s="71"/>
      <c r="AV89" s="71"/>
      <c r="AW89" s="71"/>
      <c r="AX89" s="71"/>
      <c r="AY89" s="71"/>
      <c r="AZ89" s="71"/>
      <c r="BA89" s="71"/>
      <c r="BB89" s="71"/>
      <c r="BC89" s="71"/>
      <c r="BD89" s="72"/>
      <c r="BE89" s="36"/>
    </row>
    <row r="90" s="2" customFormat="1" ht="15.15" customHeight="1">
      <c r="A90" s="36"/>
      <c r="B90" s="37"/>
      <c r="C90" s="30" t="s">
        <v>27</v>
      </c>
      <c r="D90" s="36"/>
      <c r="E90" s="36"/>
      <c r="F90" s="36"/>
      <c r="G90" s="36"/>
      <c r="H90" s="36"/>
      <c r="I90" s="36"/>
      <c r="J90" s="36"/>
      <c r="K90" s="36"/>
      <c r="L90" s="4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30" t="s">
        <v>31</v>
      </c>
      <c r="AJ90" s="36"/>
      <c r="AK90" s="36"/>
      <c r="AL90" s="36"/>
      <c r="AM90" s="68" t="str">
        <f>IF(E20="","",E20)</f>
        <v xml:space="preserve"> </v>
      </c>
      <c r="AN90" s="4"/>
      <c r="AO90" s="4"/>
      <c r="AP90" s="4"/>
      <c r="AQ90" s="36"/>
      <c r="AR90" s="37"/>
      <c r="AS90" s="73"/>
      <c r="AT90" s="74"/>
      <c r="AU90" s="75"/>
      <c r="AV90" s="75"/>
      <c r="AW90" s="75"/>
      <c r="AX90" s="75"/>
      <c r="AY90" s="75"/>
      <c r="AZ90" s="75"/>
      <c r="BA90" s="75"/>
      <c r="BB90" s="75"/>
      <c r="BC90" s="75"/>
      <c r="BD90" s="76"/>
      <c r="BE90" s="36"/>
    </row>
    <row r="91" s="2" customFormat="1" ht="10.8" customHeight="1">
      <c r="A91" s="36"/>
      <c r="B91" s="37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7"/>
      <c r="AS91" s="73"/>
      <c r="AT91" s="74"/>
      <c r="AU91" s="75"/>
      <c r="AV91" s="75"/>
      <c r="AW91" s="75"/>
      <c r="AX91" s="75"/>
      <c r="AY91" s="75"/>
      <c r="AZ91" s="75"/>
      <c r="BA91" s="75"/>
      <c r="BB91" s="75"/>
      <c r="BC91" s="75"/>
      <c r="BD91" s="76"/>
      <c r="BE91" s="36"/>
    </row>
    <row r="92" s="2" customFormat="1" ht="29.28" customHeight="1">
      <c r="A92" s="36"/>
      <c r="B92" s="37"/>
      <c r="C92" s="77" t="s">
        <v>54</v>
      </c>
      <c r="D92" s="78"/>
      <c r="E92" s="78"/>
      <c r="F92" s="78"/>
      <c r="G92" s="78"/>
      <c r="H92" s="79"/>
      <c r="I92" s="80" t="s">
        <v>55</v>
      </c>
      <c r="J92" s="78"/>
      <c r="K92" s="78"/>
      <c r="L92" s="78"/>
      <c r="M92" s="78"/>
      <c r="N92" s="78"/>
      <c r="O92" s="78"/>
      <c r="P92" s="78"/>
      <c r="Q92" s="78"/>
      <c r="R92" s="78"/>
      <c r="S92" s="78"/>
      <c r="T92" s="78"/>
      <c r="U92" s="78"/>
      <c r="V92" s="78"/>
      <c r="W92" s="78"/>
      <c r="X92" s="78"/>
      <c r="Y92" s="78"/>
      <c r="Z92" s="78"/>
      <c r="AA92" s="78"/>
      <c r="AB92" s="78"/>
      <c r="AC92" s="78"/>
      <c r="AD92" s="78"/>
      <c r="AE92" s="78"/>
      <c r="AF92" s="78"/>
      <c r="AG92" s="81" t="s">
        <v>56</v>
      </c>
      <c r="AH92" s="78"/>
      <c r="AI92" s="78"/>
      <c r="AJ92" s="78"/>
      <c r="AK92" s="78"/>
      <c r="AL92" s="78"/>
      <c r="AM92" s="78"/>
      <c r="AN92" s="80" t="s">
        <v>57</v>
      </c>
      <c r="AO92" s="78"/>
      <c r="AP92" s="82"/>
      <c r="AQ92" s="83" t="s">
        <v>58</v>
      </c>
      <c r="AR92" s="37"/>
      <c r="AS92" s="84" t="s">
        <v>59</v>
      </c>
      <c r="AT92" s="85" t="s">
        <v>60</v>
      </c>
      <c r="AU92" s="85" t="s">
        <v>61</v>
      </c>
      <c r="AV92" s="85" t="s">
        <v>62</v>
      </c>
      <c r="AW92" s="85" t="s">
        <v>63</v>
      </c>
      <c r="AX92" s="85" t="s">
        <v>64</v>
      </c>
      <c r="AY92" s="85" t="s">
        <v>65</v>
      </c>
      <c r="AZ92" s="85" t="s">
        <v>66</v>
      </c>
      <c r="BA92" s="85" t="s">
        <v>67</v>
      </c>
      <c r="BB92" s="85" t="s">
        <v>68</v>
      </c>
      <c r="BC92" s="85" t="s">
        <v>69</v>
      </c>
      <c r="BD92" s="86" t="s">
        <v>70</v>
      </c>
      <c r="BE92" s="36"/>
    </row>
    <row r="93" s="2" customFormat="1" ht="10.8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7"/>
      <c r="AS93" s="87"/>
      <c r="AT93" s="88"/>
      <c r="AU93" s="88"/>
      <c r="AV93" s="88"/>
      <c r="AW93" s="88"/>
      <c r="AX93" s="88"/>
      <c r="AY93" s="88"/>
      <c r="AZ93" s="88"/>
      <c r="BA93" s="88"/>
      <c r="BB93" s="88"/>
      <c r="BC93" s="88"/>
      <c r="BD93" s="89"/>
      <c r="BE93" s="36"/>
    </row>
    <row r="94" s="6" customFormat="1" ht="32.4" customHeight="1">
      <c r="A94" s="6"/>
      <c r="B94" s="90"/>
      <c r="C94" s="91" t="s">
        <v>71</v>
      </c>
      <c r="D94" s="92"/>
      <c r="E94" s="92"/>
      <c r="F94" s="92"/>
      <c r="G94" s="92"/>
      <c r="H94" s="92"/>
      <c r="I94" s="92"/>
      <c r="J94" s="92"/>
      <c r="K94" s="92"/>
      <c r="L94" s="92"/>
      <c r="M94" s="92"/>
      <c r="N94" s="92"/>
      <c r="O94" s="92"/>
      <c r="P94" s="92"/>
      <c r="Q94" s="92"/>
      <c r="R94" s="92"/>
      <c r="S94" s="92"/>
      <c r="T94" s="92"/>
      <c r="U94" s="92"/>
      <c r="V94" s="92"/>
      <c r="W94" s="92"/>
      <c r="X94" s="92"/>
      <c r="Y94" s="92"/>
      <c r="Z94" s="92"/>
      <c r="AA94" s="92"/>
      <c r="AB94" s="92"/>
      <c r="AC94" s="92"/>
      <c r="AD94" s="92"/>
      <c r="AE94" s="92"/>
      <c r="AF94" s="92"/>
      <c r="AG94" s="93">
        <f>ROUND(AG95+AG99,2)</f>
        <v>0</v>
      </c>
      <c r="AH94" s="93"/>
      <c r="AI94" s="93"/>
      <c r="AJ94" s="93"/>
      <c r="AK94" s="93"/>
      <c r="AL94" s="93"/>
      <c r="AM94" s="93"/>
      <c r="AN94" s="94">
        <f>SUM(AG94,AT94)</f>
        <v>0</v>
      </c>
      <c r="AO94" s="94"/>
      <c r="AP94" s="94"/>
      <c r="AQ94" s="95" t="s">
        <v>1</v>
      </c>
      <c r="AR94" s="90"/>
      <c r="AS94" s="96">
        <f>ROUND(AS95+AS99,2)</f>
        <v>0</v>
      </c>
      <c r="AT94" s="97">
        <f>ROUND(SUM(AV94:AW94),2)</f>
        <v>0</v>
      </c>
      <c r="AU94" s="98">
        <f>ROUND(AU95+AU99,5)</f>
        <v>0</v>
      </c>
      <c r="AV94" s="97">
        <f>ROUND(AZ94*L29,2)</f>
        <v>0</v>
      </c>
      <c r="AW94" s="97">
        <f>ROUND(BA94*L30,2)</f>
        <v>0</v>
      </c>
      <c r="AX94" s="97">
        <f>ROUND(BB94*L29,2)</f>
        <v>0</v>
      </c>
      <c r="AY94" s="97">
        <f>ROUND(BC94*L30,2)</f>
        <v>0</v>
      </c>
      <c r="AZ94" s="97">
        <f>ROUND(AZ95+AZ99,2)</f>
        <v>0</v>
      </c>
      <c r="BA94" s="97">
        <f>ROUND(BA95+BA99,2)</f>
        <v>0</v>
      </c>
      <c r="BB94" s="97">
        <f>ROUND(BB95+BB99,2)</f>
        <v>0</v>
      </c>
      <c r="BC94" s="97">
        <f>ROUND(BC95+BC99,2)</f>
        <v>0</v>
      </c>
      <c r="BD94" s="99">
        <f>ROUND(BD95+BD99,2)</f>
        <v>0</v>
      </c>
      <c r="BE94" s="6"/>
      <c r="BS94" s="100" t="s">
        <v>72</v>
      </c>
      <c r="BT94" s="100" t="s">
        <v>73</v>
      </c>
      <c r="BU94" s="101" t="s">
        <v>74</v>
      </c>
      <c r="BV94" s="100" t="s">
        <v>75</v>
      </c>
      <c r="BW94" s="100" t="s">
        <v>4</v>
      </c>
      <c r="BX94" s="100" t="s">
        <v>76</v>
      </c>
      <c r="CL94" s="100" t="s">
        <v>1</v>
      </c>
    </row>
    <row r="95" s="7" customFormat="1" ht="24.75" customHeight="1">
      <c r="A95" s="7"/>
      <c r="B95" s="102"/>
      <c r="C95" s="103"/>
      <c r="D95" s="104" t="s">
        <v>77</v>
      </c>
      <c r="E95" s="104"/>
      <c r="F95" s="104"/>
      <c r="G95" s="104"/>
      <c r="H95" s="104"/>
      <c r="I95" s="105"/>
      <c r="J95" s="104" t="s">
        <v>78</v>
      </c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4"/>
      <c r="V95" s="104"/>
      <c r="W95" s="104"/>
      <c r="X95" s="104"/>
      <c r="Y95" s="104"/>
      <c r="Z95" s="104"/>
      <c r="AA95" s="104"/>
      <c r="AB95" s="104"/>
      <c r="AC95" s="104"/>
      <c r="AD95" s="104"/>
      <c r="AE95" s="104"/>
      <c r="AF95" s="104"/>
      <c r="AG95" s="106">
        <f>ROUND(SUM(AG96:AG98),2)</f>
        <v>0</v>
      </c>
      <c r="AH95" s="105"/>
      <c r="AI95" s="105"/>
      <c r="AJ95" s="105"/>
      <c r="AK95" s="105"/>
      <c r="AL95" s="105"/>
      <c r="AM95" s="105"/>
      <c r="AN95" s="107">
        <f>SUM(AG95,AT95)</f>
        <v>0</v>
      </c>
      <c r="AO95" s="105"/>
      <c r="AP95" s="105"/>
      <c r="AQ95" s="108" t="s">
        <v>79</v>
      </c>
      <c r="AR95" s="102"/>
      <c r="AS95" s="109">
        <f>ROUND(SUM(AS96:AS98),2)</f>
        <v>0</v>
      </c>
      <c r="AT95" s="110">
        <f>ROUND(SUM(AV95:AW95),2)</f>
        <v>0</v>
      </c>
      <c r="AU95" s="111">
        <f>ROUND(SUM(AU96:AU98),5)</f>
        <v>0</v>
      </c>
      <c r="AV95" s="110">
        <f>ROUND(AZ95*L29,2)</f>
        <v>0</v>
      </c>
      <c r="AW95" s="110">
        <f>ROUND(BA95*L30,2)</f>
        <v>0</v>
      </c>
      <c r="AX95" s="110">
        <f>ROUND(BB95*L29,2)</f>
        <v>0</v>
      </c>
      <c r="AY95" s="110">
        <f>ROUND(BC95*L30,2)</f>
        <v>0</v>
      </c>
      <c r="AZ95" s="110">
        <f>ROUND(SUM(AZ96:AZ98),2)</f>
        <v>0</v>
      </c>
      <c r="BA95" s="110">
        <f>ROUND(SUM(BA96:BA98),2)</f>
        <v>0</v>
      </c>
      <c r="BB95" s="110">
        <f>ROUND(SUM(BB96:BB98),2)</f>
        <v>0</v>
      </c>
      <c r="BC95" s="110">
        <f>ROUND(SUM(BC96:BC98),2)</f>
        <v>0</v>
      </c>
      <c r="BD95" s="112">
        <f>ROUND(SUM(BD96:BD98),2)</f>
        <v>0</v>
      </c>
      <c r="BE95" s="7"/>
      <c r="BS95" s="113" t="s">
        <v>72</v>
      </c>
      <c r="BT95" s="113" t="s">
        <v>80</v>
      </c>
      <c r="BU95" s="113" t="s">
        <v>74</v>
      </c>
      <c r="BV95" s="113" t="s">
        <v>75</v>
      </c>
      <c r="BW95" s="113" t="s">
        <v>81</v>
      </c>
      <c r="BX95" s="113" t="s">
        <v>4</v>
      </c>
      <c r="CL95" s="113" t="s">
        <v>1</v>
      </c>
      <c r="CM95" s="113" t="s">
        <v>82</v>
      </c>
    </row>
    <row r="96" s="4" customFormat="1" ht="35.25" customHeight="1">
      <c r="A96" s="114" t="s">
        <v>83</v>
      </c>
      <c r="B96" s="62"/>
      <c r="C96" s="10"/>
      <c r="D96" s="10"/>
      <c r="E96" s="115" t="s">
        <v>84</v>
      </c>
      <c r="F96" s="115"/>
      <c r="G96" s="115"/>
      <c r="H96" s="115"/>
      <c r="I96" s="115"/>
      <c r="J96" s="10"/>
      <c r="K96" s="115" t="s">
        <v>85</v>
      </c>
      <c r="L96" s="115"/>
      <c r="M96" s="115"/>
      <c r="N96" s="115"/>
      <c r="O96" s="115"/>
      <c r="P96" s="115"/>
      <c r="Q96" s="115"/>
      <c r="R96" s="115"/>
      <c r="S96" s="115"/>
      <c r="T96" s="115"/>
      <c r="U96" s="115"/>
      <c r="V96" s="115"/>
      <c r="W96" s="115"/>
      <c r="X96" s="115"/>
      <c r="Y96" s="115"/>
      <c r="Z96" s="115"/>
      <c r="AA96" s="115"/>
      <c r="AB96" s="115"/>
      <c r="AC96" s="115"/>
      <c r="AD96" s="115"/>
      <c r="AE96" s="115"/>
      <c r="AF96" s="115"/>
      <c r="AG96" s="116">
        <f>'2023-08-1.1-SO 01 - Stave...'!J32</f>
        <v>0</v>
      </c>
      <c r="AH96" s="10"/>
      <c r="AI96" s="10"/>
      <c r="AJ96" s="10"/>
      <c r="AK96" s="10"/>
      <c r="AL96" s="10"/>
      <c r="AM96" s="10"/>
      <c r="AN96" s="116">
        <f>SUM(AG96,AT96)</f>
        <v>0</v>
      </c>
      <c r="AO96" s="10"/>
      <c r="AP96" s="10"/>
      <c r="AQ96" s="117" t="s">
        <v>86</v>
      </c>
      <c r="AR96" s="62"/>
      <c r="AS96" s="118">
        <v>0</v>
      </c>
      <c r="AT96" s="119">
        <f>ROUND(SUM(AV96:AW96),2)</f>
        <v>0</v>
      </c>
      <c r="AU96" s="120">
        <f>'2023-08-1.1-SO 01 - Stave...'!P133</f>
        <v>0</v>
      </c>
      <c r="AV96" s="119">
        <f>'2023-08-1.1-SO 01 - Stave...'!J35</f>
        <v>0</v>
      </c>
      <c r="AW96" s="119">
        <f>'2023-08-1.1-SO 01 - Stave...'!J36</f>
        <v>0</v>
      </c>
      <c r="AX96" s="119">
        <f>'2023-08-1.1-SO 01 - Stave...'!J37</f>
        <v>0</v>
      </c>
      <c r="AY96" s="119">
        <f>'2023-08-1.1-SO 01 - Stave...'!J38</f>
        <v>0</v>
      </c>
      <c r="AZ96" s="119">
        <f>'2023-08-1.1-SO 01 - Stave...'!F35</f>
        <v>0</v>
      </c>
      <c r="BA96" s="119">
        <f>'2023-08-1.1-SO 01 - Stave...'!F36</f>
        <v>0</v>
      </c>
      <c r="BB96" s="119">
        <f>'2023-08-1.1-SO 01 - Stave...'!F37</f>
        <v>0</v>
      </c>
      <c r="BC96" s="119">
        <f>'2023-08-1.1-SO 01 - Stave...'!F38</f>
        <v>0</v>
      </c>
      <c r="BD96" s="121">
        <f>'2023-08-1.1-SO 01 - Stave...'!F39</f>
        <v>0</v>
      </c>
      <c r="BE96" s="4"/>
      <c r="BT96" s="25" t="s">
        <v>82</v>
      </c>
      <c r="BV96" s="25" t="s">
        <v>75</v>
      </c>
      <c r="BW96" s="25" t="s">
        <v>87</v>
      </c>
      <c r="BX96" s="25" t="s">
        <v>81</v>
      </c>
      <c r="CL96" s="25" t="s">
        <v>1</v>
      </c>
    </row>
    <row r="97" s="4" customFormat="1" ht="35.25" customHeight="1">
      <c r="A97" s="114" t="s">
        <v>83</v>
      </c>
      <c r="B97" s="62"/>
      <c r="C97" s="10"/>
      <c r="D97" s="10"/>
      <c r="E97" s="115" t="s">
        <v>88</v>
      </c>
      <c r="F97" s="115"/>
      <c r="G97" s="115"/>
      <c r="H97" s="115"/>
      <c r="I97" s="115"/>
      <c r="J97" s="10"/>
      <c r="K97" s="115" t="s">
        <v>89</v>
      </c>
      <c r="L97" s="115"/>
      <c r="M97" s="115"/>
      <c r="N97" s="115"/>
      <c r="O97" s="115"/>
      <c r="P97" s="115"/>
      <c r="Q97" s="115"/>
      <c r="R97" s="115"/>
      <c r="S97" s="115"/>
      <c r="T97" s="115"/>
      <c r="U97" s="115"/>
      <c r="V97" s="115"/>
      <c r="W97" s="115"/>
      <c r="X97" s="115"/>
      <c r="Y97" s="115"/>
      <c r="Z97" s="115"/>
      <c r="AA97" s="115"/>
      <c r="AB97" s="115"/>
      <c r="AC97" s="115"/>
      <c r="AD97" s="115"/>
      <c r="AE97" s="115"/>
      <c r="AF97" s="115"/>
      <c r="AG97" s="116">
        <f>'2023-08-1.2-SO 01 - Želez...'!J32</f>
        <v>0</v>
      </c>
      <c r="AH97" s="10"/>
      <c r="AI97" s="10"/>
      <c r="AJ97" s="10"/>
      <c r="AK97" s="10"/>
      <c r="AL97" s="10"/>
      <c r="AM97" s="10"/>
      <c r="AN97" s="116">
        <f>SUM(AG97,AT97)</f>
        <v>0</v>
      </c>
      <c r="AO97" s="10"/>
      <c r="AP97" s="10"/>
      <c r="AQ97" s="117" t="s">
        <v>86</v>
      </c>
      <c r="AR97" s="62"/>
      <c r="AS97" s="118">
        <v>0</v>
      </c>
      <c r="AT97" s="119">
        <f>ROUND(SUM(AV97:AW97),2)</f>
        <v>0</v>
      </c>
      <c r="AU97" s="120">
        <f>'2023-08-1.2-SO 01 - Želez...'!P125</f>
        <v>0</v>
      </c>
      <c r="AV97" s="119">
        <f>'2023-08-1.2-SO 01 - Želez...'!J35</f>
        <v>0</v>
      </c>
      <c r="AW97" s="119">
        <f>'2023-08-1.2-SO 01 - Želez...'!J36</f>
        <v>0</v>
      </c>
      <c r="AX97" s="119">
        <f>'2023-08-1.2-SO 01 - Želez...'!J37</f>
        <v>0</v>
      </c>
      <c r="AY97" s="119">
        <f>'2023-08-1.2-SO 01 - Želez...'!J38</f>
        <v>0</v>
      </c>
      <c r="AZ97" s="119">
        <f>'2023-08-1.2-SO 01 - Želez...'!F35</f>
        <v>0</v>
      </c>
      <c r="BA97" s="119">
        <f>'2023-08-1.2-SO 01 - Želez...'!F36</f>
        <v>0</v>
      </c>
      <c r="BB97" s="119">
        <f>'2023-08-1.2-SO 01 - Želez...'!F37</f>
        <v>0</v>
      </c>
      <c r="BC97" s="119">
        <f>'2023-08-1.2-SO 01 - Želez...'!F38</f>
        <v>0</v>
      </c>
      <c r="BD97" s="121">
        <f>'2023-08-1.2-SO 01 - Želez...'!F39</f>
        <v>0</v>
      </c>
      <c r="BE97" s="4"/>
      <c r="BT97" s="25" t="s">
        <v>82</v>
      </c>
      <c r="BV97" s="25" t="s">
        <v>75</v>
      </c>
      <c r="BW97" s="25" t="s">
        <v>90</v>
      </c>
      <c r="BX97" s="25" t="s">
        <v>81</v>
      </c>
      <c r="CL97" s="25" t="s">
        <v>1</v>
      </c>
    </row>
    <row r="98" s="4" customFormat="1" ht="35.25" customHeight="1">
      <c r="A98" s="114" t="s">
        <v>83</v>
      </c>
      <c r="B98" s="62"/>
      <c r="C98" s="10"/>
      <c r="D98" s="10"/>
      <c r="E98" s="115" t="s">
        <v>91</v>
      </c>
      <c r="F98" s="115"/>
      <c r="G98" s="115"/>
      <c r="H98" s="115"/>
      <c r="I98" s="115"/>
      <c r="J98" s="10"/>
      <c r="K98" s="115" t="s">
        <v>92</v>
      </c>
      <c r="L98" s="115"/>
      <c r="M98" s="115"/>
      <c r="N98" s="115"/>
      <c r="O98" s="115"/>
      <c r="P98" s="115"/>
      <c r="Q98" s="115"/>
      <c r="R98" s="115"/>
      <c r="S98" s="115"/>
      <c r="T98" s="115"/>
      <c r="U98" s="115"/>
      <c r="V98" s="115"/>
      <c r="W98" s="115"/>
      <c r="X98" s="115"/>
      <c r="Y98" s="115"/>
      <c r="Z98" s="115"/>
      <c r="AA98" s="115"/>
      <c r="AB98" s="115"/>
      <c r="AC98" s="115"/>
      <c r="AD98" s="115"/>
      <c r="AE98" s="115"/>
      <c r="AF98" s="115"/>
      <c r="AG98" s="116">
        <f>'2023-08-1.3-SO 01 - Vedle...'!J32</f>
        <v>0</v>
      </c>
      <c r="AH98" s="10"/>
      <c r="AI98" s="10"/>
      <c r="AJ98" s="10"/>
      <c r="AK98" s="10"/>
      <c r="AL98" s="10"/>
      <c r="AM98" s="10"/>
      <c r="AN98" s="116">
        <f>SUM(AG98,AT98)</f>
        <v>0</v>
      </c>
      <c r="AO98" s="10"/>
      <c r="AP98" s="10"/>
      <c r="AQ98" s="117" t="s">
        <v>86</v>
      </c>
      <c r="AR98" s="62"/>
      <c r="AS98" s="118">
        <v>0</v>
      </c>
      <c r="AT98" s="119">
        <f>ROUND(SUM(AV98:AW98),2)</f>
        <v>0</v>
      </c>
      <c r="AU98" s="120">
        <f>'2023-08-1.3-SO 01 - Vedle...'!P132</f>
        <v>0</v>
      </c>
      <c r="AV98" s="119">
        <f>'2023-08-1.3-SO 01 - Vedle...'!J35</f>
        <v>0</v>
      </c>
      <c r="AW98" s="119">
        <f>'2023-08-1.3-SO 01 - Vedle...'!J36</f>
        <v>0</v>
      </c>
      <c r="AX98" s="119">
        <f>'2023-08-1.3-SO 01 - Vedle...'!J37</f>
        <v>0</v>
      </c>
      <c r="AY98" s="119">
        <f>'2023-08-1.3-SO 01 - Vedle...'!J38</f>
        <v>0</v>
      </c>
      <c r="AZ98" s="119">
        <f>'2023-08-1.3-SO 01 - Vedle...'!F35</f>
        <v>0</v>
      </c>
      <c r="BA98" s="119">
        <f>'2023-08-1.3-SO 01 - Vedle...'!F36</f>
        <v>0</v>
      </c>
      <c r="BB98" s="119">
        <f>'2023-08-1.3-SO 01 - Vedle...'!F37</f>
        <v>0</v>
      </c>
      <c r="BC98" s="119">
        <f>'2023-08-1.3-SO 01 - Vedle...'!F38</f>
        <v>0</v>
      </c>
      <c r="BD98" s="121">
        <f>'2023-08-1.3-SO 01 - Vedle...'!F39</f>
        <v>0</v>
      </c>
      <c r="BE98" s="4"/>
      <c r="BT98" s="25" t="s">
        <v>82</v>
      </c>
      <c r="BV98" s="25" t="s">
        <v>75</v>
      </c>
      <c r="BW98" s="25" t="s">
        <v>93</v>
      </c>
      <c r="BX98" s="25" t="s">
        <v>81</v>
      </c>
      <c r="CL98" s="25" t="s">
        <v>1</v>
      </c>
    </row>
    <row r="99" s="7" customFormat="1" ht="24.75" customHeight="1">
      <c r="A99" s="7"/>
      <c r="B99" s="102"/>
      <c r="C99" s="103"/>
      <c r="D99" s="104" t="s">
        <v>94</v>
      </c>
      <c r="E99" s="104"/>
      <c r="F99" s="104"/>
      <c r="G99" s="104"/>
      <c r="H99" s="104"/>
      <c r="I99" s="105"/>
      <c r="J99" s="104" t="s">
        <v>95</v>
      </c>
      <c r="K99" s="104"/>
      <c r="L99" s="104"/>
      <c r="M99" s="104"/>
      <c r="N99" s="104"/>
      <c r="O99" s="104"/>
      <c r="P99" s="104"/>
      <c r="Q99" s="104"/>
      <c r="R99" s="104"/>
      <c r="S99" s="104"/>
      <c r="T99" s="104"/>
      <c r="U99" s="104"/>
      <c r="V99" s="104"/>
      <c r="W99" s="104"/>
      <c r="X99" s="104"/>
      <c r="Y99" s="104"/>
      <c r="Z99" s="104"/>
      <c r="AA99" s="104"/>
      <c r="AB99" s="104"/>
      <c r="AC99" s="104"/>
      <c r="AD99" s="104"/>
      <c r="AE99" s="104"/>
      <c r="AF99" s="104"/>
      <c r="AG99" s="106">
        <f>ROUND(SUM(AG100:AG102),2)</f>
        <v>0</v>
      </c>
      <c r="AH99" s="105"/>
      <c r="AI99" s="105"/>
      <c r="AJ99" s="105"/>
      <c r="AK99" s="105"/>
      <c r="AL99" s="105"/>
      <c r="AM99" s="105"/>
      <c r="AN99" s="107">
        <f>SUM(AG99,AT99)</f>
        <v>0</v>
      </c>
      <c r="AO99" s="105"/>
      <c r="AP99" s="105"/>
      <c r="AQ99" s="108" t="s">
        <v>79</v>
      </c>
      <c r="AR99" s="102"/>
      <c r="AS99" s="109">
        <f>ROUND(SUM(AS100:AS102),2)</f>
        <v>0</v>
      </c>
      <c r="AT99" s="110">
        <f>ROUND(SUM(AV99:AW99),2)</f>
        <v>0</v>
      </c>
      <c r="AU99" s="111">
        <f>ROUND(SUM(AU100:AU102),5)</f>
        <v>0</v>
      </c>
      <c r="AV99" s="110">
        <f>ROUND(AZ99*L29,2)</f>
        <v>0</v>
      </c>
      <c r="AW99" s="110">
        <f>ROUND(BA99*L30,2)</f>
        <v>0</v>
      </c>
      <c r="AX99" s="110">
        <f>ROUND(BB99*L29,2)</f>
        <v>0</v>
      </c>
      <c r="AY99" s="110">
        <f>ROUND(BC99*L30,2)</f>
        <v>0</v>
      </c>
      <c r="AZ99" s="110">
        <f>ROUND(SUM(AZ100:AZ102),2)</f>
        <v>0</v>
      </c>
      <c r="BA99" s="110">
        <f>ROUND(SUM(BA100:BA102),2)</f>
        <v>0</v>
      </c>
      <c r="BB99" s="110">
        <f>ROUND(SUM(BB100:BB102),2)</f>
        <v>0</v>
      </c>
      <c r="BC99" s="110">
        <f>ROUND(SUM(BC100:BC102),2)</f>
        <v>0</v>
      </c>
      <c r="BD99" s="112">
        <f>ROUND(SUM(BD100:BD102),2)</f>
        <v>0</v>
      </c>
      <c r="BE99" s="7"/>
      <c r="BS99" s="113" t="s">
        <v>72</v>
      </c>
      <c r="BT99" s="113" t="s">
        <v>80</v>
      </c>
      <c r="BU99" s="113" t="s">
        <v>74</v>
      </c>
      <c r="BV99" s="113" t="s">
        <v>75</v>
      </c>
      <c r="BW99" s="113" t="s">
        <v>96</v>
      </c>
      <c r="BX99" s="113" t="s">
        <v>4</v>
      </c>
      <c r="CL99" s="113" t="s">
        <v>1</v>
      </c>
      <c r="CM99" s="113" t="s">
        <v>82</v>
      </c>
    </row>
    <row r="100" s="4" customFormat="1" ht="35.25" customHeight="1">
      <c r="A100" s="114" t="s">
        <v>83</v>
      </c>
      <c r="B100" s="62"/>
      <c r="C100" s="10"/>
      <c r="D100" s="10"/>
      <c r="E100" s="115" t="s">
        <v>97</v>
      </c>
      <c r="F100" s="115"/>
      <c r="G100" s="115"/>
      <c r="H100" s="115"/>
      <c r="I100" s="115"/>
      <c r="J100" s="10"/>
      <c r="K100" s="115" t="s">
        <v>85</v>
      </c>
      <c r="L100" s="115"/>
      <c r="M100" s="115"/>
      <c r="N100" s="115"/>
      <c r="O100" s="115"/>
      <c r="P100" s="115"/>
      <c r="Q100" s="115"/>
      <c r="R100" s="115"/>
      <c r="S100" s="115"/>
      <c r="T100" s="115"/>
      <c r="U100" s="115"/>
      <c r="V100" s="115"/>
      <c r="W100" s="115"/>
      <c r="X100" s="115"/>
      <c r="Y100" s="115"/>
      <c r="Z100" s="115"/>
      <c r="AA100" s="115"/>
      <c r="AB100" s="115"/>
      <c r="AC100" s="115"/>
      <c r="AD100" s="115"/>
      <c r="AE100" s="115"/>
      <c r="AF100" s="115"/>
      <c r="AG100" s="116">
        <f>'2023-08-1.1-SO 02 - Stave...'!J32</f>
        <v>0</v>
      </c>
      <c r="AH100" s="10"/>
      <c r="AI100" s="10"/>
      <c r="AJ100" s="10"/>
      <c r="AK100" s="10"/>
      <c r="AL100" s="10"/>
      <c r="AM100" s="10"/>
      <c r="AN100" s="116">
        <f>SUM(AG100,AT100)</f>
        <v>0</v>
      </c>
      <c r="AO100" s="10"/>
      <c r="AP100" s="10"/>
      <c r="AQ100" s="117" t="s">
        <v>86</v>
      </c>
      <c r="AR100" s="62"/>
      <c r="AS100" s="118">
        <v>0</v>
      </c>
      <c r="AT100" s="119">
        <f>ROUND(SUM(AV100:AW100),2)</f>
        <v>0</v>
      </c>
      <c r="AU100" s="120">
        <f>'2023-08-1.1-SO 02 - Stave...'!P133</f>
        <v>0</v>
      </c>
      <c r="AV100" s="119">
        <f>'2023-08-1.1-SO 02 - Stave...'!J35</f>
        <v>0</v>
      </c>
      <c r="AW100" s="119">
        <f>'2023-08-1.1-SO 02 - Stave...'!J36</f>
        <v>0</v>
      </c>
      <c r="AX100" s="119">
        <f>'2023-08-1.1-SO 02 - Stave...'!J37</f>
        <v>0</v>
      </c>
      <c r="AY100" s="119">
        <f>'2023-08-1.1-SO 02 - Stave...'!J38</f>
        <v>0</v>
      </c>
      <c r="AZ100" s="119">
        <f>'2023-08-1.1-SO 02 - Stave...'!F35</f>
        <v>0</v>
      </c>
      <c r="BA100" s="119">
        <f>'2023-08-1.1-SO 02 - Stave...'!F36</f>
        <v>0</v>
      </c>
      <c r="BB100" s="119">
        <f>'2023-08-1.1-SO 02 - Stave...'!F37</f>
        <v>0</v>
      </c>
      <c r="BC100" s="119">
        <f>'2023-08-1.1-SO 02 - Stave...'!F38</f>
        <v>0</v>
      </c>
      <c r="BD100" s="121">
        <f>'2023-08-1.1-SO 02 - Stave...'!F39</f>
        <v>0</v>
      </c>
      <c r="BE100" s="4"/>
      <c r="BT100" s="25" t="s">
        <v>82</v>
      </c>
      <c r="BV100" s="25" t="s">
        <v>75</v>
      </c>
      <c r="BW100" s="25" t="s">
        <v>98</v>
      </c>
      <c r="BX100" s="25" t="s">
        <v>96</v>
      </c>
      <c r="CL100" s="25" t="s">
        <v>1</v>
      </c>
    </row>
    <row r="101" s="4" customFormat="1" ht="35.25" customHeight="1">
      <c r="A101" s="114" t="s">
        <v>83</v>
      </c>
      <c r="B101" s="62"/>
      <c r="C101" s="10"/>
      <c r="D101" s="10"/>
      <c r="E101" s="115" t="s">
        <v>99</v>
      </c>
      <c r="F101" s="115"/>
      <c r="G101" s="115"/>
      <c r="H101" s="115"/>
      <c r="I101" s="115"/>
      <c r="J101" s="10"/>
      <c r="K101" s="115" t="s">
        <v>89</v>
      </c>
      <c r="L101" s="115"/>
      <c r="M101" s="115"/>
      <c r="N101" s="115"/>
      <c r="O101" s="115"/>
      <c r="P101" s="115"/>
      <c r="Q101" s="115"/>
      <c r="R101" s="115"/>
      <c r="S101" s="115"/>
      <c r="T101" s="115"/>
      <c r="U101" s="115"/>
      <c r="V101" s="115"/>
      <c r="W101" s="115"/>
      <c r="X101" s="115"/>
      <c r="Y101" s="115"/>
      <c r="Z101" s="115"/>
      <c r="AA101" s="115"/>
      <c r="AB101" s="115"/>
      <c r="AC101" s="115"/>
      <c r="AD101" s="115"/>
      <c r="AE101" s="115"/>
      <c r="AF101" s="115"/>
      <c r="AG101" s="116">
        <f>'2023-08-1.2-SO 02 - Želez...'!J32</f>
        <v>0</v>
      </c>
      <c r="AH101" s="10"/>
      <c r="AI101" s="10"/>
      <c r="AJ101" s="10"/>
      <c r="AK101" s="10"/>
      <c r="AL101" s="10"/>
      <c r="AM101" s="10"/>
      <c r="AN101" s="116">
        <f>SUM(AG101,AT101)</f>
        <v>0</v>
      </c>
      <c r="AO101" s="10"/>
      <c r="AP101" s="10"/>
      <c r="AQ101" s="117" t="s">
        <v>86</v>
      </c>
      <c r="AR101" s="62"/>
      <c r="AS101" s="118">
        <v>0</v>
      </c>
      <c r="AT101" s="119">
        <f>ROUND(SUM(AV101:AW101),2)</f>
        <v>0</v>
      </c>
      <c r="AU101" s="120">
        <f>'2023-08-1.2-SO 02 - Želez...'!P124</f>
        <v>0</v>
      </c>
      <c r="AV101" s="119">
        <f>'2023-08-1.2-SO 02 - Želez...'!J35</f>
        <v>0</v>
      </c>
      <c r="AW101" s="119">
        <f>'2023-08-1.2-SO 02 - Želez...'!J36</f>
        <v>0</v>
      </c>
      <c r="AX101" s="119">
        <f>'2023-08-1.2-SO 02 - Želez...'!J37</f>
        <v>0</v>
      </c>
      <c r="AY101" s="119">
        <f>'2023-08-1.2-SO 02 - Želez...'!J38</f>
        <v>0</v>
      </c>
      <c r="AZ101" s="119">
        <f>'2023-08-1.2-SO 02 - Želez...'!F35</f>
        <v>0</v>
      </c>
      <c r="BA101" s="119">
        <f>'2023-08-1.2-SO 02 - Želez...'!F36</f>
        <v>0</v>
      </c>
      <c r="BB101" s="119">
        <f>'2023-08-1.2-SO 02 - Želez...'!F37</f>
        <v>0</v>
      </c>
      <c r="BC101" s="119">
        <f>'2023-08-1.2-SO 02 - Želez...'!F38</f>
        <v>0</v>
      </c>
      <c r="BD101" s="121">
        <f>'2023-08-1.2-SO 02 - Želez...'!F39</f>
        <v>0</v>
      </c>
      <c r="BE101" s="4"/>
      <c r="BT101" s="25" t="s">
        <v>82</v>
      </c>
      <c r="BV101" s="25" t="s">
        <v>75</v>
      </c>
      <c r="BW101" s="25" t="s">
        <v>100</v>
      </c>
      <c r="BX101" s="25" t="s">
        <v>96</v>
      </c>
      <c r="CL101" s="25" t="s">
        <v>1</v>
      </c>
    </row>
    <row r="102" s="4" customFormat="1" ht="35.25" customHeight="1">
      <c r="A102" s="114" t="s">
        <v>83</v>
      </c>
      <c r="B102" s="62"/>
      <c r="C102" s="10"/>
      <c r="D102" s="10"/>
      <c r="E102" s="115" t="s">
        <v>101</v>
      </c>
      <c r="F102" s="115"/>
      <c r="G102" s="115"/>
      <c r="H102" s="115"/>
      <c r="I102" s="115"/>
      <c r="J102" s="10"/>
      <c r="K102" s="115" t="s">
        <v>92</v>
      </c>
      <c r="L102" s="115"/>
      <c r="M102" s="115"/>
      <c r="N102" s="115"/>
      <c r="O102" s="115"/>
      <c r="P102" s="115"/>
      <c r="Q102" s="115"/>
      <c r="R102" s="115"/>
      <c r="S102" s="115"/>
      <c r="T102" s="115"/>
      <c r="U102" s="115"/>
      <c r="V102" s="115"/>
      <c r="W102" s="115"/>
      <c r="X102" s="115"/>
      <c r="Y102" s="115"/>
      <c r="Z102" s="115"/>
      <c r="AA102" s="115"/>
      <c r="AB102" s="115"/>
      <c r="AC102" s="115"/>
      <c r="AD102" s="115"/>
      <c r="AE102" s="115"/>
      <c r="AF102" s="115"/>
      <c r="AG102" s="116">
        <f>'2023-08-1.3-SO 02 - Vedle...'!J32</f>
        <v>0</v>
      </c>
      <c r="AH102" s="10"/>
      <c r="AI102" s="10"/>
      <c r="AJ102" s="10"/>
      <c r="AK102" s="10"/>
      <c r="AL102" s="10"/>
      <c r="AM102" s="10"/>
      <c r="AN102" s="116">
        <f>SUM(AG102,AT102)</f>
        <v>0</v>
      </c>
      <c r="AO102" s="10"/>
      <c r="AP102" s="10"/>
      <c r="AQ102" s="117" t="s">
        <v>86</v>
      </c>
      <c r="AR102" s="62"/>
      <c r="AS102" s="122">
        <v>0</v>
      </c>
      <c r="AT102" s="123">
        <f>ROUND(SUM(AV102:AW102),2)</f>
        <v>0</v>
      </c>
      <c r="AU102" s="124">
        <f>'2023-08-1.3-SO 02 - Vedle...'!P132</f>
        <v>0</v>
      </c>
      <c r="AV102" s="123">
        <f>'2023-08-1.3-SO 02 - Vedle...'!J35</f>
        <v>0</v>
      </c>
      <c r="AW102" s="123">
        <f>'2023-08-1.3-SO 02 - Vedle...'!J36</f>
        <v>0</v>
      </c>
      <c r="AX102" s="123">
        <f>'2023-08-1.3-SO 02 - Vedle...'!J37</f>
        <v>0</v>
      </c>
      <c r="AY102" s="123">
        <f>'2023-08-1.3-SO 02 - Vedle...'!J38</f>
        <v>0</v>
      </c>
      <c r="AZ102" s="123">
        <f>'2023-08-1.3-SO 02 - Vedle...'!F35</f>
        <v>0</v>
      </c>
      <c r="BA102" s="123">
        <f>'2023-08-1.3-SO 02 - Vedle...'!F36</f>
        <v>0</v>
      </c>
      <c r="BB102" s="123">
        <f>'2023-08-1.3-SO 02 - Vedle...'!F37</f>
        <v>0</v>
      </c>
      <c r="BC102" s="123">
        <f>'2023-08-1.3-SO 02 - Vedle...'!F38</f>
        <v>0</v>
      </c>
      <c r="BD102" s="125">
        <f>'2023-08-1.3-SO 02 - Vedle...'!F39</f>
        <v>0</v>
      </c>
      <c r="BE102" s="4"/>
      <c r="BT102" s="25" t="s">
        <v>82</v>
      </c>
      <c r="BV102" s="25" t="s">
        <v>75</v>
      </c>
      <c r="BW102" s="25" t="s">
        <v>102</v>
      </c>
      <c r="BX102" s="25" t="s">
        <v>96</v>
      </c>
      <c r="CL102" s="25" t="s">
        <v>1</v>
      </c>
    </row>
    <row r="103" s="2" customFormat="1" ht="30" customHeight="1">
      <c r="A103" s="36"/>
      <c r="B103" s="37"/>
      <c r="C103" s="36"/>
      <c r="D103" s="36"/>
      <c r="E103" s="36"/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F103" s="36"/>
      <c r="AG103" s="36"/>
      <c r="AH103" s="36"/>
      <c r="AI103" s="36"/>
      <c r="AJ103" s="36"/>
      <c r="AK103" s="36"/>
      <c r="AL103" s="36"/>
      <c r="AM103" s="36"/>
      <c r="AN103" s="36"/>
      <c r="AO103" s="36"/>
      <c r="AP103" s="36"/>
      <c r="AQ103" s="36"/>
      <c r="AR103" s="37"/>
      <c r="AS103" s="36"/>
      <c r="AT103" s="36"/>
      <c r="AU103" s="36"/>
      <c r="AV103" s="36"/>
      <c r="AW103" s="36"/>
      <c r="AX103" s="36"/>
      <c r="AY103" s="36"/>
      <c r="AZ103" s="36"/>
      <c r="BA103" s="36"/>
      <c r="BB103" s="36"/>
      <c r="BC103" s="36"/>
      <c r="BD103" s="36"/>
      <c r="BE103" s="36"/>
    </row>
    <row r="104" s="2" customFormat="1" ht="6.96" customHeight="1">
      <c r="A104" s="36"/>
      <c r="B104" s="58"/>
      <c r="C104" s="59"/>
      <c r="D104" s="59"/>
      <c r="E104" s="59"/>
      <c r="F104" s="59"/>
      <c r="G104" s="59"/>
      <c r="H104" s="59"/>
      <c r="I104" s="59"/>
      <c r="J104" s="59"/>
      <c r="K104" s="59"/>
      <c r="L104" s="59"/>
      <c r="M104" s="59"/>
      <c r="N104" s="59"/>
      <c r="O104" s="59"/>
      <c r="P104" s="59"/>
      <c r="Q104" s="59"/>
      <c r="R104" s="59"/>
      <c r="S104" s="59"/>
      <c r="T104" s="59"/>
      <c r="U104" s="59"/>
      <c r="V104" s="59"/>
      <c r="W104" s="59"/>
      <c r="X104" s="59"/>
      <c r="Y104" s="59"/>
      <c r="Z104" s="59"/>
      <c r="AA104" s="59"/>
      <c r="AB104" s="59"/>
      <c r="AC104" s="59"/>
      <c r="AD104" s="59"/>
      <c r="AE104" s="59"/>
      <c r="AF104" s="59"/>
      <c r="AG104" s="59"/>
      <c r="AH104" s="59"/>
      <c r="AI104" s="59"/>
      <c r="AJ104" s="59"/>
      <c r="AK104" s="59"/>
      <c r="AL104" s="59"/>
      <c r="AM104" s="59"/>
      <c r="AN104" s="59"/>
      <c r="AO104" s="59"/>
      <c r="AP104" s="59"/>
      <c r="AQ104" s="59"/>
      <c r="AR104" s="37"/>
      <c r="AS104" s="36"/>
      <c r="AT104" s="36"/>
      <c r="AU104" s="36"/>
      <c r="AV104" s="36"/>
      <c r="AW104" s="36"/>
      <c r="AX104" s="36"/>
      <c r="AY104" s="36"/>
      <c r="AZ104" s="36"/>
      <c r="BA104" s="36"/>
      <c r="BB104" s="36"/>
      <c r="BC104" s="36"/>
      <c r="BD104" s="36"/>
      <c r="BE104" s="36"/>
    </row>
  </sheetData>
  <mergeCells count="70">
    <mergeCell ref="L85:AJ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E98:I98"/>
    <mergeCell ref="K98:AF98"/>
    <mergeCell ref="AN99:AP99"/>
    <mergeCell ref="AG99:AM99"/>
    <mergeCell ref="D99:H99"/>
    <mergeCell ref="J99:AF99"/>
    <mergeCell ref="AN100:AP100"/>
    <mergeCell ref="AG100:AM100"/>
    <mergeCell ref="E100:I100"/>
    <mergeCell ref="K100:AF100"/>
    <mergeCell ref="AN101:AP101"/>
    <mergeCell ref="AG101:AM101"/>
    <mergeCell ref="E101:I101"/>
    <mergeCell ref="K101:AF101"/>
    <mergeCell ref="AN102:AP102"/>
    <mergeCell ref="AG102:AM102"/>
    <mergeCell ref="E102:I102"/>
    <mergeCell ref="K102:AF102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2023-08-1.1-SO 01 - Stave...'!C2" display="/"/>
    <hyperlink ref="A97" location="'2023-08-1.2-SO 01 - Želez...'!C2" display="/"/>
    <hyperlink ref="A98" location="'2023-08-1.3-SO 01 - Vedle...'!C2" display="/"/>
    <hyperlink ref="A100" location="'2023-08-1.1-SO 02 - Stave...'!C2" display="/"/>
    <hyperlink ref="A101" location="'2023-08-1.2-SO 02 - Želez...'!C2" display="/"/>
    <hyperlink ref="A102" location="'2023-08-1.3-SO 02 - Vedle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="1" customFormat="1" ht="24.96" customHeight="1">
      <c r="B4" s="20"/>
      <c r="D4" s="21" t="s">
        <v>103</v>
      </c>
      <c r="L4" s="20"/>
      <c r="M4" s="126" t="s">
        <v>10</v>
      </c>
      <c r="AT4" s="17" t="s">
        <v>3</v>
      </c>
    </row>
    <row r="5" s="1" customFormat="1" ht="6.96" customHeight="1">
      <c r="B5" s="20"/>
      <c r="L5" s="20"/>
    </row>
    <row r="6" s="1" customFormat="1" ht="12" customHeight="1">
      <c r="B6" s="20"/>
      <c r="D6" s="30" t="s">
        <v>16</v>
      </c>
      <c r="L6" s="20"/>
    </row>
    <row r="7" s="1" customFormat="1" ht="16.5" customHeight="1">
      <c r="B7" s="20"/>
      <c r="E7" s="127" t="str">
        <f>'Rekapitulace stavby'!K6</f>
        <v>2023-08-Krinec - Oprava objektů v úseku Křinec - Obora</v>
      </c>
      <c r="F7" s="30"/>
      <c r="G7" s="30"/>
      <c r="H7" s="30"/>
      <c r="L7" s="20"/>
    </row>
    <row r="8" s="1" customFormat="1" ht="12" customHeight="1">
      <c r="B8" s="20"/>
      <c r="D8" s="30" t="s">
        <v>104</v>
      </c>
      <c r="L8" s="20"/>
    </row>
    <row r="9" s="2" customFormat="1" ht="16.5" customHeight="1">
      <c r="A9" s="36"/>
      <c r="B9" s="37"/>
      <c r="C9" s="36"/>
      <c r="D9" s="36"/>
      <c r="E9" s="127" t="s">
        <v>105</v>
      </c>
      <c r="F9" s="36"/>
      <c r="G9" s="36"/>
      <c r="H9" s="36"/>
      <c r="I9" s="36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37"/>
      <c r="C10" s="36"/>
      <c r="D10" s="30" t="s">
        <v>106</v>
      </c>
      <c r="E10" s="36"/>
      <c r="F10" s="36"/>
      <c r="G10" s="36"/>
      <c r="H10" s="36"/>
      <c r="I10" s="36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37"/>
      <c r="C11" s="36"/>
      <c r="D11" s="36"/>
      <c r="E11" s="65" t="s">
        <v>107</v>
      </c>
      <c r="F11" s="36"/>
      <c r="G11" s="36"/>
      <c r="H11" s="36"/>
      <c r="I11" s="36"/>
      <c r="J11" s="36"/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37"/>
      <c r="C12" s="36"/>
      <c r="D12" s="36"/>
      <c r="E12" s="36"/>
      <c r="F12" s="36"/>
      <c r="G12" s="36"/>
      <c r="H12" s="36"/>
      <c r="I12" s="36"/>
      <c r="J12" s="36"/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37"/>
      <c r="C13" s="36"/>
      <c r="D13" s="30" t="s">
        <v>18</v>
      </c>
      <c r="E13" s="36"/>
      <c r="F13" s="25" t="s">
        <v>1</v>
      </c>
      <c r="G13" s="36"/>
      <c r="H13" s="36"/>
      <c r="I13" s="30" t="s">
        <v>19</v>
      </c>
      <c r="J13" s="25" t="s">
        <v>1</v>
      </c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20</v>
      </c>
      <c r="E14" s="36"/>
      <c r="F14" s="25" t="s">
        <v>21</v>
      </c>
      <c r="G14" s="36"/>
      <c r="H14" s="36"/>
      <c r="I14" s="30" t="s">
        <v>22</v>
      </c>
      <c r="J14" s="67" t="str">
        <f>'Rekapitulace stavby'!AN8</f>
        <v>2. 8. 2023</v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37"/>
      <c r="C15" s="36"/>
      <c r="D15" s="36"/>
      <c r="E15" s="36"/>
      <c r="F15" s="36"/>
      <c r="G15" s="36"/>
      <c r="H15" s="36"/>
      <c r="I15" s="36"/>
      <c r="J15" s="36"/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37"/>
      <c r="C16" s="36"/>
      <c r="D16" s="30" t="s">
        <v>24</v>
      </c>
      <c r="E16" s="36"/>
      <c r="F16" s="36"/>
      <c r="G16" s="36"/>
      <c r="H16" s="36"/>
      <c r="I16" s="30" t="s">
        <v>25</v>
      </c>
      <c r="J16" s="25" t="str">
        <f>IF('Rekapitulace stavby'!AN10="","",'Rekapitulace stavby'!AN10)</f>
        <v/>
      </c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37"/>
      <c r="C17" s="36"/>
      <c r="D17" s="36"/>
      <c r="E17" s="25" t="str">
        <f>IF('Rekapitulace stavby'!E11="","",'Rekapitulace stavby'!E11)</f>
        <v xml:space="preserve"> </v>
      </c>
      <c r="F17" s="36"/>
      <c r="G17" s="36"/>
      <c r="H17" s="36"/>
      <c r="I17" s="30" t="s">
        <v>26</v>
      </c>
      <c r="J17" s="25" t="str">
        <f>IF('Rekapitulace stavby'!AN11="","",'Rekapitulace stavby'!AN11)</f>
        <v/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37"/>
      <c r="C18" s="36"/>
      <c r="D18" s="36"/>
      <c r="E18" s="36"/>
      <c r="F18" s="36"/>
      <c r="G18" s="36"/>
      <c r="H18" s="36"/>
      <c r="I18" s="36"/>
      <c r="J18" s="36"/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37"/>
      <c r="C19" s="36"/>
      <c r="D19" s="30" t="s">
        <v>27</v>
      </c>
      <c r="E19" s="36"/>
      <c r="F19" s="36"/>
      <c r="G19" s="36"/>
      <c r="H19" s="36"/>
      <c r="I19" s="30" t="s">
        <v>25</v>
      </c>
      <c r="J19" s="31" t="str">
        <f>'Rekapitulace stavby'!AN13</f>
        <v>Vyplň údaj</v>
      </c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37"/>
      <c r="C20" s="36"/>
      <c r="D20" s="36"/>
      <c r="E20" s="31" t="str">
        <f>'Rekapitulace stavby'!E14</f>
        <v>Vyplň údaj</v>
      </c>
      <c r="F20" s="25"/>
      <c r="G20" s="25"/>
      <c r="H20" s="25"/>
      <c r="I20" s="30" t="s">
        <v>26</v>
      </c>
      <c r="J20" s="31" t="str">
        <f>'Rekapitulace stavby'!AN14</f>
        <v>Vyplň údaj</v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37"/>
      <c r="C21" s="36"/>
      <c r="D21" s="36"/>
      <c r="E21" s="36"/>
      <c r="F21" s="36"/>
      <c r="G21" s="36"/>
      <c r="H21" s="36"/>
      <c r="I21" s="36"/>
      <c r="J21" s="36"/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37"/>
      <c r="C22" s="36"/>
      <c r="D22" s="30" t="s">
        <v>29</v>
      </c>
      <c r="E22" s="36"/>
      <c r="F22" s="36"/>
      <c r="G22" s="36"/>
      <c r="H22" s="36"/>
      <c r="I22" s="30" t="s">
        <v>25</v>
      </c>
      <c r="J22" s="25" t="str">
        <f>IF('Rekapitulace stavby'!AN16="","",'Rekapitulace stavby'!AN16)</f>
        <v/>
      </c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37"/>
      <c r="C23" s="36"/>
      <c r="D23" s="36"/>
      <c r="E23" s="25" t="str">
        <f>IF('Rekapitulace stavby'!E17="","",'Rekapitulace stavby'!E17)</f>
        <v xml:space="preserve"> </v>
      </c>
      <c r="F23" s="36"/>
      <c r="G23" s="36"/>
      <c r="H23" s="36"/>
      <c r="I23" s="30" t="s">
        <v>26</v>
      </c>
      <c r="J23" s="25" t="str">
        <f>IF('Rekapitulace stavby'!AN17="","",'Rekapitulace stavby'!AN17)</f>
        <v/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37"/>
      <c r="C24" s="36"/>
      <c r="D24" s="36"/>
      <c r="E24" s="36"/>
      <c r="F24" s="36"/>
      <c r="G24" s="36"/>
      <c r="H24" s="36"/>
      <c r="I24" s="36"/>
      <c r="J24" s="36"/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37"/>
      <c r="C25" s="36"/>
      <c r="D25" s="30" t="s">
        <v>31</v>
      </c>
      <c r="E25" s="36"/>
      <c r="F25" s="36"/>
      <c r="G25" s="36"/>
      <c r="H25" s="36"/>
      <c r="I25" s="30" t="s">
        <v>25</v>
      </c>
      <c r="J25" s="25" t="str">
        <f>IF('Rekapitulace stavby'!AN19="","",'Rekapitulace stavby'!AN19)</f>
        <v/>
      </c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37"/>
      <c r="C26" s="36"/>
      <c r="D26" s="36"/>
      <c r="E26" s="25" t="str">
        <f>IF('Rekapitulace stavby'!E20="","",'Rekapitulace stavby'!E20)</f>
        <v xml:space="preserve"> </v>
      </c>
      <c r="F26" s="36"/>
      <c r="G26" s="36"/>
      <c r="H26" s="36"/>
      <c r="I26" s="30" t="s">
        <v>26</v>
      </c>
      <c r="J26" s="25" t="str">
        <f>IF('Rekapitulace stavby'!AN20="","",'Rekapitulace stavby'!AN20)</f>
        <v/>
      </c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37"/>
      <c r="C27" s="36"/>
      <c r="D27" s="36"/>
      <c r="E27" s="36"/>
      <c r="F27" s="36"/>
      <c r="G27" s="36"/>
      <c r="H27" s="36"/>
      <c r="I27" s="36"/>
      <c r="J27" s="36"/>
      <c r="K27" s="36"/>
      <c r="L27" s="53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37"/>
      <c r="C28" s="36"/>
      <c r="D28" s="30" t="s">
        <v>32</v>
      </c>
      <c r="E28" s="36"/>
      <c r="F28" s="36"/>
      <c r="G28" s="36"/>
      <c r="H28" s="36"/>
      <c r="I28" s="36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28"/>
      <c r="B29" s="129"/>
      <c r="C29" s="128"/>
      <c r="D29" s="128"/>
      <c r="E29" s="34" t="s">
        <v>1</v>
      </c>
      <c r="F29" s="34"/>
      <c r="G29" s="34"/>
      <c r="H29" s="34"/>
      <c r="I29" s="128"/>
      <c r="J29" s="128"/>
      <c r="K29" s="128"/>
      <c r="L29" s="130"/>
      <c r="S29" s="128"/>
      <c r="T29" s="128"/>
      <c r="U29" s="128"/>
      <c r="V29" s="128"/>
      <c r="W29" s="128"/>
      <c r="X29" s="128"/>
      <c r="Y29" s="128"/>
      <c r="Z29" s="128"/>
      <c r="AA29" s="128"/>
      <c r="AB29" s="128"/>
      <c r="AC29" s="128"/>
      <c r="AD29" s="128"/>
      <c r="AE29" s="128"/>
    </row>
    <row r="30" s="2" customFormat="1" ht="6.96" customHeight="1">
      <c r="A30" s="36"/>
      <c r="B30" s="37"/>
      <c r="C30" s="36"/>
      <c r="D30" s="36"/>
      <c r="E30" s="36"/>
      <c r="F30" s="36"/>
      <c r="G30" s="36"/>
      <c r="H30" s="36"/>
      <c r="I30" s="36"/>
      <c r="J30" s="36"/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88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37"/>
      <c r="C32" s="36"/>
      <c r="D32" s="131" t="s">
        <v>33</v>
      </c>
      <c r="E32" s="36"/>
      <c r="F32" s="36"/>
      <c r="G32" s="36"/>
      <c r="H32" s="36"/>
      <c r="I32" s="36"/>
      <c r="J32" s="94">
        <f>ROUND(J133, 2)</f>
        <v>0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37"/>
      <c r="C33" s="36"/>
      <c r="D33" s="88"/>
      <c r="E33" s="88"/>
      <c r="F33" s="88"/>
      <c r="G33" s="88"/>
      <c r="H33" s="88"/>
      <c r="I33" s="88"/>
      <c r="J33" s="88"/>
      <c r="K33" s="88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6"/>
      <c r="F34" s="41" t="s">
        <v>35</v>
      </c>
      <c r="G34" s="36"/>
      <c r="H34" s="36"/>
      <c r="I34" s="41" t="s">
        <v>34</v>
      </c>
      <c r="J34" s="41" t="s">
        <v>36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37"/>
      <c r="C35" s="36"/>
      <c r="D35" s="132" t="s">
        <v>37</v>
      </c>
      <c r="E35" s="30" t="s">
        <v>38</v>
      </c>
      <c r="F35" s="133">
        <f>ROUND((SUM(BE133:BE456)),  2)</f>
        <v>0</v>
      </c>
      <c r="G35" s="36"/>
      <c r="H35" s="36"/>
      <c r="I35" s="134">
        <v>0.20999999999999999</v>
      </c>
      <c r="J35" s="133">
        <f>ROUND(((SUM(BE133:BE456))*I35),  2)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37"/>
      <c r="C36" s="36"/>
      <c r="D36" s="36"/>
      <c r="E36" s="30" t="s">
        <v>39</v>
      </c>
      <c r="F36" s="133">
        <f>ROUND((SUM(BF133:BF456)),  2)</f>
        <v>0</v>
      </c>
      <c r="G36" s="36"/>
      <c r="H36" s="36"/>
      <c r="I36" s="134">
        <v>0.14999999999999999</v>
      </c>
      <c r="J36" s="133">
        <f>ROUND(((SUM(BF133:BF456))*I36),  2)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40</v>
      </c>
      <c r="F37" s="133">
        <f>ROUND((SUM(BG133:BG456)),  2)</f>
        <v>0</v>
      </c>
      <c r="G37" s="36"/>
      <c r="H37" s="36"/>
      <c r="I37" s="134">
        <v>0.20999999999999999</v>
      </c>
      <c r="J37" s="133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37"/>
      <c r="C38" s="36"/>
      <c r="D38" s="36"/>
      <c r="E38" s="30" t="s">
        <v>41</v>
      </c>
      <c r="F38" s="133">
        <f>ROUND((SUM(BH133:BH456)),  2)</f>
        <v>0</v>
      </c>
      <c r="G38" s="36"/>
      <c r="H38" s="36"/>
      <c r="I38" s="134">
        <v>0.14999999999999999</v>
      </c>
      <c r="J38" s="133">
        <f>0</f>
        <v>0</v>
      </c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37"/>
      <c r="C39" s="36"/>
      <c r="D39" s="36"/>
      <c r="E39" s="30" t="s">
        <v>42</v>
      </c>
      <c r="F39" s="133">
        <f>ROUND((SUM(BI133:BI456)),  2)</f>
        <v>0</v>
      </c>
      <c r="G39" s="36"/>
      <c r="H39" s="36"/>
      <c r="I39" s="134">
        <v>0</v>
      </c>
      <c r="J39" s="133">
        <f>0</f>
        <v>0</v>
      </c>
      <c r="K39" s="36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37"/>
      <c r="C40" s="36"/>
      <c r="D40" s="36"/>
      <c r="E40" s="36"/>
      <c r="F40" s="36"/>
      <c r="G40" s="36"/>
      <c r="H40" s="36"/>
      <c r="I40" s="36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37"/>
      <c r="C41" s="135"/>
      <c r="D41" s="136" t="s">
        <v>43</v>
      </c>
      <c r="E41" s="79"/>
      <c r="F41" s="79"/>
      <c r="G41" s="137" t="s">
        <v>44</v>
      </c>
      <c r="H41" s="138" t="s">
        <v>45</v>
      </c>
      <c r="I41" s="79"/>
      <c r="J41" s="139">
        <f>SUM(J32:J39)</f>
        <v>0</v>
      </c>
      <c r="K41" s="140"/>
      <c r="L41" s="53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37"/>
      <c r="C42" s="36"/>
      <c r="D42" s="36"/>
      <c r="E42" s="36"/>
      <c r="F42" s="36"/>
      <c r="G42" s="36"/>
      <c r="H42" s="36"/>
      <c r="I42" s="36"/>
      <c r="J42" s="36"/>
      <c r="K42" s="36"/>
      <c r="L42" s="53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3"/>
      <c r="D50" s="54" t="s">
        <v>46</v>
      </c>
      <c r="E50" s="55"/>
      <c r="F50" s="55"/>
      <c r="G50" s="54" t="s">
        <v>47</v>
      </c>
      <c r="H50" s="55"/>
      <c r="I50" s="55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48</v>
      </c>
      <c r="E61" s="39"/>
      <c r="F61" s="141" t="s">
        <v>49</v>
      </c>
      <c r="G61" s="56" t="s">
        <v>48</v>
      </c>
      <c r="H61" s="39"/>
      <c r="I61" s="39"/>
      <c r="J61" s="142" t="s">
        <v>49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50</v>
      </c>
      <c r="E65" s="57"/>
      <c r="F65" s="57"/>
      <c r="G65" s="54" t="s">
        <v>51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48</v>
      </c>
      <c r="E76" s="39"/>
      <c r="F76" s="141" t="s">
        <v>49</v>
      </c>
      <c r="G76" s="56" t="s">
        <v>48</v>
      </c>
      <c r="H76" s="39"/>
      <c r="I76" s="39"/>
      <c r="J76" s="142" t="s">
        <v>49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108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127" t="str">
        <f>E7</f>
        <v>2023-08-Krinec - Oprava objektů v úseku Křinec - Obora</v>
      </c>
      <c r="F85" s="30"/>
      <c r="G85" s="30"/>
      <c r="H85" s="30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20"/>
      <c r="C86" s="30" t="s">
        <v>104</v>
      </c>
      <c r="L86" s="20"/>
    </row>
    <row r="87" s="2" customFormat="1" ht="16.5" customHeight="1">
      <c r="A87" s="36"/>
      <c r="B87" s="37"/>
      <c r="C87" s="36"/>
      <c r="D87" s="36"/>
      <c r="E87" s="127" t="s">
        <v>105</v>
      </c>
      <c r="F87" s="36"/>
      <c r="G87" s="36"/>
      <c r="H87" s="36"/>
      <c r="I87" s="36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106</v>
      </c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6"/>
      <c r="D89" s="36"/>
      <c r="E89" s="65" t="str">
        <f>E11</f>
        <v>2023-08-1.1-SO 01 - Stavební část</v>
      </c>
      <c r="F89" s="36"/>
      <c r="G89" s="36"/>
      <c r="H89" s="36"/>
      <c r="I89" s="36"/>
      <c r="J89" s="36"/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36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6"/>
      <c r="E91" s="36"/>
      <c r="F91" s="25" t="str">
        <f>F14</f>
        <v xml:space="preserve"> </v>
      </c>
      <c r="G91" s="36"/>
      <c r="H91" s="36"/>
      <c r="I91" s="30" t="s">
        <v>22</v>
      </c>
      <c r="J91" s="67" t="str">
        <f>IF(J14="","",J14)</f>
        <v>2. 8. 2023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6"/>
      <c r="D92" s="36"/>
      <c r="E92" s="36"/>
      <c r="F92" s="36"/>
      <c r="G92" s="36"/>
      <c r="H92" s="36"/>
      <c r="I92" s="36"/>
      <c r="J92" s="36"/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6"/>
      <c r="E93" s="36"/>
      <c r="F93" s="25" t="str">
        <f>E17</f>
        <v xml:space="preserve"> </v>
      </c>
      <c r="G93" s="36"/>
      <c r="H93" s="36"/>
      <c r="I93" s="30" t="s">
        <v>29</v>
      </c>
      <c r="J93" s="34" t="str">
        <f>E23</f>
        <v xml:space="preserve"> </v>
      </c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27</v>
      </c>
      <c r="D94" s="36"/>
      <c r="E94" s="36"/>
      <c r="F94" s="25" t="str">
        <f>IF(E20="","",E20)</f>
        <v>Vyplň údaj</v>
      </c>
      <c r="G94" s="36"/>
      <c r="H94" s="36"/>
      <c r="I94" s="30" t="s">
        <v>31</v>
      </c>
      <c r="J94" s="34" t="str">
        <f>E26</f>
        <v xml:space="preserve"> </v>
      </c>
      <c r="K94" s="36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36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43" t="s">
        <v>109</v>
      </c>
      <c r="D96" s="135"/>
      <c r="E96" s="135"/>
      <c r="F96" s="135"/>
      <c r="G96" s="135"/>
      <c r="H96" s="135"/>
      <c r="I96" s="135"/>
      <c r="J96" s="144" t="s">
        <v>110</v>
      </c>
      <c r="K96" s="135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6"/>
      <c r="D97" s="36"/>
      <c r="E97" s="36"/>
      <c r="F97" s="36"/>
      <c r="G97" s="36"/>
      <c r="H97" s="36"/>
      <c r="I97" s="36"/>
      <c r="J97" s="36"/>
      <c r="K97" s="36"/>
      <c r="L97" s="53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45" t="s">
        <v>111</v>
      </c>
      <c r="D98" s="36"/>
      <c r="E98" s="36"/>
      <c r="F98" s="36"/>
      <c r="G98" s="36"/>
      <c r="H98" s="36"/>
      <c r="I98" s="36"/>
      <c r="J98" s="94">
        <f>J133</f>
        <v>0</v>
      </c>
      <c r="K98" s="36"/>
      <c r="L98" s="53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7" t="s">
        <v>112</v>
      </c>
    </row>
    <row r="99" s="9" customFormat="1" ht="24.96" customHeight="1">
      <c r="A99" s="9"/>
      <c r="B99" s="146"/>
      <c r="C99" s="9"/>
      <c r="D99" s="147" t="s">
        <v>113</v>
      </c>
      <c r="E99" s="148"/>
      <c r="F99" s="148"/>
      <c r="G99" s="148"/>
      <c r="H99" s="148"/>
      <c r="I99" s="148"/>
      <c r="J99" s="149">
        <f>J134</f>
        <v>0</v>
      </c>
      <c r="K99" s="9"/>
      <c r="L99" s="14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0"/>
      <c r="C100" s="10"/>
      <c r="D100" s="151" t="s">
        <v>114</v>
      </c>
      <c r="E100" s="152"/>
      <c r="F100" s="152"/>
      <c r="G100" s="152"/>
      <c r="H100" s="152"/>
      <c r="I100" s="152"/>
      <c r="J100" s="153">
        <f>J135</f>
        <v>0</v>
      </c>
      <c r="K100" s="10"/>
      <c r="L100" s="15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0"/>
      <c r="C101" s="10"/>
      <c r="D101" s="151" t="s">
        <v>115</v>
      </c>
      <c r="E101" s="152"/>
      <c r="F101" s="152"/>
      <c r="G101" s="152"/>
      <c r="H101" s="152"/>
      <c r="I101" s="152"/>
      <c r="J101" s="153">
        <f>J188</f>
        <v>0</v>
      </c>
      <c r="K101" s="10"/>
      <c r="L101" s="15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0"/>
      <c r="C102" s="10"/>
      <c r="D102" s="151" t="s">
        <v>116</v>
      </c>
      <c r="E102" s="152"/>
      <c r="F102" s="152"/>
      <c r="G102" s="152"/>
      <c r="H102" s="152"/>
      <c r="I102" s="152"/>
      <c r="J102" s="153">
        <f>J199</f>
        <v>0</v>
      </c>
      <c r="K102" s="10"/>
      <c r="L102" s="15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0"/>
      <c r="C103" s="10"/>
      <c r="D103" s="151" t="s">
        <v>117</v>
      </c>
      <c r="E103" s="152"/>
      <c r="F103" s="152"/>
      <c r="G103" s="152"/>
      <c r="H103" s="152"/>
      <c r="I103" s="152"/>
      <c r="J103" s="153">
        <f>J229</f>
        <v>0</v>
      </c>
      <c r="K103" s="10"/>
      <c r="L103" s="15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0"/>
      <c r="C104" s="10"/>
      <c r="D104" s="151" t="s">
        <v>118</v>
      </c>
      <c r="E104" s="152"/>
      <c r="F104" s="152"/>
      <c r="G104" s="152"/>
      <c r="H104" s="152"/>
      <c r="I104" s="152"/>
      <c r="J104" s="153">
        <f>J263</f>
        <v>0</v>
      </c>
      <c r="K104" s="10"/>
      <c r="L104" s="15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0"/>
      <c r="C105" s="10"/>
      <c r="D105" s="151" t="s">
        <v>119</v>
      </c>
      <c r="E105" s="152"/>
      <c r="F105" s="152"/>
      <c r="G105" s="152"/>
      <c r="H105" s="152"/>
      <c r="I105" s="152"/>
      <c r="J105" s="153">
        <f>J274</f>
        <v>0</v>
      </c>
      <c r="K105" s="10"/>
      <c r="L105" s="15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50"/>
      <c r="C106" s="10"/>
      <c r="D106" s="151" t="s">
        <v>120</v>
      </c>
      <c r="E106" s="152"/>
      <c r="F106" s="152"/>
      <c r="G106" s="152"/>
      <c r="H106" s="152"/>
      <c r="I106" s="152"/>
      <c r="J106" s="153">
        <f>J358</f>
        <v>0</v>
      </c>
      <c r="K106" s="10"/>
      <c r="L106" s="15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50"/>
      <c r="C107" s="10"/>
      <c r="D107" s="151" t="s">
        <v>121</v>
      </c>
      <c r="E107" s="152"/>
      <c r="F107" s="152"/>
      <c r="G107" s="152"/>
      <c r="H107" s="152"/>
      <c r="I107" s="152"/>
      <c r="J107" s="153">
        <f>J387</f>
        <v>0</v>
      </c>
      <c r="K107" s="10"/>
      <c r="L107" s="15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46"/>
      <c r="C108" s="9"/>
      <c r="D108" s="147" t="s">
        <v>122</v>
      </c>
      <c r="E108" s="148"/>
      <c r="F108" s="148"/>
      <c r="G108" s="148"/>
      <c r="H108" s="148"/>
      <c r="I108" s="148"/>
      <c r="J108" s="149">
        <f>J392</f>
        <v>0</v>
      </c>
      <c r="K108" s="9"/>
      <c r="L108" s="146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50"/>
      <c r="C109" s="10"/>
      <c r="D109" s="151" t="s">
        <v>123</v>
      </c>
      <c r="E109" s="152"/>
      <c r="F109" s="152"/>
      <c r="G109" s="152"/>
      <c r="H109" s="152"/>
      <c r="I109" s="152"/>
      <c r="J109" s="153">
        <f>J393</f>
        <v>0</v>
      </c>
      <c r="K109" s="10"/>
      <c r="L109" s="15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50"/>
      <c r="C110" s="10"/>
      <c r="D110" s="151" t="s">
        <v>124</v>
      </c>
      <c r="E110" s="152"/>
      <c r="F110" s="152"/>
      <c r="G110" s="152"/>
      <c r="H110" s="152"/>
      <c r="I110" s="152"/>
      <c r="J110" s="153">
        <f>J436</f>
        <v>0</v>
      </c>
      <c r="K110" s="10"/>
      <c r="L110" s="15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9" customFormat="1" ht="24.96" customHeight="1">
      <c r="A111" s="9"/>
      <c r="B111" s="146"/>
      <c r="C111" s="9"/>
      <c r="D111" s="147" t="s">
        <v>125</v>
      </c>
      <c r="E111" s="148"/>
      <c r="F111" s="148"/>
      <c r="G111" s="148"/>
      <c r="H111" s="148"/>
      <c r="I111" s="148"/>
      <c r="J111" s="149">
        <f>J453</f>
        <v>0</v>
      </c>
      <c r="K111" s="9"/>
      <c r="L111" s="146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2" customFormat="1" ht="21.84" customHeight="1">
      <c r="A112" s="36"/>
      <c r="B112" s="37"/>
      <c r="C112" s="36"/>
      <c r="D112" s="36"/>
      <c r="E112" s="36"/>
      <c r="F112" s="36"/>
      <c r="G112" s="36"/>
      <c r="H112" s="36"/>
      <c r="I112" s="36"/>
      <c r="J112" s="36"/>
      <c r="K112" s="36"/>
      <c r="L112" s="53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58"/>
      <c r="C113" s="59"/>
      <c r="D113" s="59"/>
      <c r="E113" s="59"/>
      <c r="F113" s="59"/>
      <c r="G113" s="59"/>
      <c r="H113" s="59"/>
      <c r="I113" s="59"/>
      <c r="J113" s="59"/>
      <c r="K113" s="59"/>
      <c r="L113" s="53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7" s="2" customFormat="1" ht="6.96" customHeight="1">
      <c r="A117" s="36"/>
      <c r="B117" s="60"/>
      <c r="C117" s="61"/>
      <c r="D117" s="61"/>
      <c r="E117" s="61"/>
      <c r="F117" s="61"/>
      <c r="G117" s="61"/>
      <c r="H117" s="61"/>
      <c r="I117" s="61"/>
      <c r="J117" s="61"/>
      <c r="K117" s="61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24.96" customHeight="1">
      <c r="A118" s="36"/>
      <c r="B118" s="37"/>
      <c r="C118" s="21" t="s">
        <v>126</v>
      </c>
      <c r="D118" s="36"/>
      <c r="E118" s="36"/>
      <c r="F118" s="36"/>
      <c r="G118" s="36"/>
      <c r="H118" s="36"/>
      <c r="I118" s="36"/>
      <c r="J118" s="36"/>
      <c r="K118" s="36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6.96" customHeight="1">
      <c r="A119" s="36"/>
      <c r="B119" s="37"/>
      <c r="C119" s="36"/>
      <c r="D119" s="36"/>
      <c r="E119" s="36"/>
      <c r="F119" s="36"/>
      <c r="G119" s="36"/>
      <c r="H119" s="36"/>
      <c r="I119" s="36"/>
      <c r="J119" s="36"/>
      <c r="K119" s="36"/>
      <c r="L119" s="53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2" customHeight="1">
      <c r="A120" s="36"/>
      <c r="B120" s="37"/>
      <c r="C120" s="30" t="s">
        <v>16</v>
      </c>
      <c r="D120" s="36"/>
      <c r="E120" s="36"/>
      <c r="F120" s="36"/>
      <c r="G120" s="36"/>
      <c r="H120" s="36"/>
      <c r="I120" s="36"/>
      <c r="J120" s="36"/>
      <c r="K120" s="36"/>
      <c r="L120" s="53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6.5" customHeight="1">
      <c r="A121" s="36"/>
      <c r="B121" s="37"/>
      <c r="C121" s="36"/>
      <c r="D121" s="36"/>
      <c r="E121" s="127" t="str">
        <f>E7</f>
        <v>2023-08-Krinec - Oprava objektů v úseku Křinec - Obora</v>
      </c>
      <c r="F121" s="30"/>
      <c r="G121" s="30"/>
      <c r="H121" s="30"/>
      <c r="I121" s="36"/>
      <c r="J121" s="36"/>
      <c r="K121" s="36"/>
      <c r="L121" s="53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1" customFormat="1" ht="12" customHeight="1">
      <c r="B122" s="20"/>
      <c r="C122" s="30" t="s">
        <v>104</v>
      </c>
      <c r="L122" s="20"/>
    </row>
    <row r="123" s="2" customFormat="1" ht="16.5" customHeight="1">
      <c r="A123" s="36"/>
      <c r="B123" s="37"/>
      <c r="C123" s="36"/>
      <c r="D123" s="36"/>
      <c r="E123" s="127" t="s">
        <v>105</v>
      </c>
      <c r="F123" s="36"/>
      <c r="G123" s="36"/>
      <c r="H123" s="36"/>
      <c r="I123" s="36"/>
      <c r="J123" s="36"/>
      <c r="K123" s="36"/>
      <c r="L123" s="53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12" customHeight="1">
      <c r="A124" s="36"/>
      <c r="B124" s="37"/>
      <c r="C124" s="30" t="s">
        <v>106</v>
      </c>
      <c r="D124" s="36"/>
      <c r="E124" s="36"/>
      <c r="F124" s="36"/>
      <c r="G124" s="36"/>
      <c r="H124" s="36"/>
      <c r="I124" s="36"/>
      <c r="J124" s="36"/>
      <c r="K124" s="36"/>
      <c r="L124" s="53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2" customFormat="1" ht="16.5" customHeight="1">
      <c r="A125" s="36"/>
      <c r="B125" s="37"/>
      <c r="C125" s="36"/>
      <c r="D125" s="36"/>
      <c r="E125" s="65" t="str">
        <f>E11</f>
        <v>2023-08-1.1-SO 01 - Stavební část</v>
      </c>
      <c r="F125" s="36"/>
      <c r="G125" s="36"/>
      <c r="H125" s="36"/>
      <c r="I125" s="36"/>
      <c r="J125" s="36"/>
      <c r="K125" s="36"/>
      <c r="L125" s="53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="2" customFormat="1" ht="6.96" customHeight="1">
      <c r="A126" s="36"/>
      <c r="B126" s="37"/>
      <c r="C126" s="36"/>
      <c r="D126" s="36"/>
      <c r="E126" s="36"/>
      <c r="F126" s="36"/>
      <c r="G126" s="36"/>
      <c r="H126" s="36"/>
      <c r="I126" s="36"/>
      <c r="J126" s="36"/>
      <c r="K126" s="36"/>
      <c r="L126" s="53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</row>
    <row r="127" s="2" customFormat="1" ht="12" customHeight="1">
      <c r="A127" s="36"/>
      <c r="B127" s="37"/>
      <c r="C127" s="30" t="s">
        <v>20</v>
      </c>
      <c r="D127" s="36"/>
      <c r="E127" s="36"/>
      <c r="F127" s="25" t="str">
        <f>F14</f>
        <v xml:space="preserve"> </v>
      </c>
      <c r="G127" s="36"/>
      <c r="H127" s="36"/>
      <c r="I127" s="30" t="s">
        <v>22</v>
      </c>
      <c r="J127" s="67" t="str">
        <f>IF(J14="","",J14)</f>
        <v>2. 8. 2023</v>
      </c>
      <c r="K127" s="36"/>
      <c r="L127" s="53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</row>
    <row r="128" s="2" customFormat="1" ht="6.96" customHeight="1">
      <c r="A128" s="36"/>
      <c r="B128" s="37"/>
      <c r="C128" s="36"/>
      <c r="D128" s="36"/>
      <c r="E128" s="36"/>
      <c r="F128" s="36"/>
      <c r="G128" s="36"/>
      <c r="H128" s="36"/>
      <c r="I128" s="36"/>
      <c r="J128" s="36"/>
      <c r="K128" s="36"/>
      <c r="L128" s="53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</row>
    <row r="129" s="2" customFormat="1" ht="15.15" customHeight="1">
      <c r="A129" s="36"/>
      <c r="B129" s="37"/>
      <c r="C129" s="30" t="s">
        <v>24</v>
      </c>
      <c r="D129" s="36"/>
      <c r="E129" s="36"/>
      <c r="F129" s="25" t="str">
        <f>E17</f>
        <v xml:space="preserve"> </v>
      </c>
      <c r="G129" s="36"/>
      <c r="H129" s="36"/>
      <c r="I129" s="30" t="s">
        <v>29</v>
      </c>
      <c r="J129" s="34" t="str">
        <f>E23</f>
        <v xml:space="preserve"> </v>
      </c>
      <c r="K129" s="36"/>
      <c r="L129" s="53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</row>
    <row r="130" s="2" customFormat="1" ht="15.15" customHeight="1">
      <c r="A130" s="36"/>
      <c r="B130" s="37"/>
      <c r="C130" s="30" t="s">
        <v>27</v>
      </c>
      <c r="D130" s="36"/>
      <c r="E130" s="36"/>
      <c r="F130" s="25" t="str">
        <f>IF(E20="","",E20)</f>
        <v>Vyplň údaj</v>
      </c>
      <c r="G130" s="36"/>
      <c r="H130" s="36"/>
      <c r="I130" s="30" t="s">
        <v>31</v>
      </c>
      <c r="J130" s="34" t="str">
        <f>E26</f>
        <v xml:space="preserve"> </v>
      </c>
      <c r="K130" s="36"/>
      <c r="L130" s="53"/>
      <c r="S130" s="36"/>
      <c r="T130" s="3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</row>
    <row r="131" s="2" customFormat="1" ht="10.32" customHeight="1">
      <c r="A131" s="36"/>
      <c r="B131" s="37"/>
      <c r="C131" s="36"/>
      <c r="D131" s="36"/>
      <c r="E131" s="36"/>
      <c r="F131" s="36"/>
      <c r="G131" s="36"/>
      <c r="H131" s="36"/>
      <c r="I131" s="36"/>
      <c r="J131" s="36"/>
      <c r="K131" s="36"/>
      <c r="L131" s="53"/>
      <c r="S131" s="36"/>
      <c r="T131" s="36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</row>
    <row r="132" s="11" customFormat="1" ht="29.28" customHeight="1">
      <c r="A132" s="154"/>
      <c r="B132" s="155"/>
      <c r="C132" s="156" t="s">
        <v>127</v>
      </c>
      <c r="D132" s="157" t="s">
        <v>58</v>
      </c>
      <c r="E132" s="157" t="s">
        <v>54</v>
      </c>
      <c r="F132" s="157" t="s">
        <v>55</v>
      </c>
      <c r="G132" s="157" t="s">
        <v>128</v>
      </c>
      <c r="H132" s="157" t="s">
        <v>129</v>
      </c>
      <c r="I132" s="157" t="s">
        <v>130</v>
      </c>
      <c r="J132" s="157" t="s">
        <v>110</v>
      </c>
      <c r="K132" s="158" t="s">
        <v>131</v>
      </c>
      <c r="L132" s="159"/>
      <c r="M132" s="84" t="s">
        <v>1</v>
      </c>
      <c r="N132" s="85" t="s">
        <v>37</v>
      </c>
      <c r="O132" s="85" t="s">
        <v>132</v>
      </c>
      <c r="P132" s="85" t="s">
        <v>133</v>
      </c>
      <c r="Q132" s="85" t="s">
        <v>134</v>
      </c>
      <c r="R132" s="85" t="s">
        <v>135</v>
      </c>
      <c r="S132" s="85" t="s">
        <v>136</v>
      </c>
      <c r="T132" s="86" t="s">
        <v>137</v>
      </c>
      <c r="U132" s="154"/>
      <c r="V132" s="154"/>
      <c r="W132" s="154"/>
      <c r="X132" s="154"/>
      <c r="Y132" s="154"/>
      <c r="Z132" s="154"/>
      <c r="AA132" s="154"/>
      <c r="AB132" s="154"/>
      <c r="AC132" s="154"/>
      <c r="AD132" s="154"/>
      <c r="AE132" s="154"/>
    </row>
    <row r="133" s="2" customFormat="1" ht="22.8" customHeight="1">
      <c r="A133" s="36"/>
      <c r="B133" s="37"/>
      <c r="C133" s="91" t="s">
        <v>138</v>
      </c>
      <c r="D133" s="36"/>
      <c r="E133" s="36"/>
      <c r="F133" s="36"/>
      <c r="G133" s="36"/>
      <c r="H133" s="36"/>
      <c r="I133" s="36"/>
      <c r="J133" s="160">
        <f>BK133</f>
        <v>0</v>
      </c>
      <c r="K133" s="36"/>
      <c r="L133" s="37"/>
      <c r="M133" s="87"/>
      <c r="N133" s="71"/>
      <c r="O133" s="88"/>
      <c r="P133" s="161">
        <f>P134+P392+P453</f>
        <v>0</v>
      </c>
      <c r="Q133" s="88"/>
      <c r="R133" s="161">
        <f>R134+R392+R453</f>
        <v>166.59448359000001</v>
      </c>
      <c r="S133" s="88"/>
      <c r="T133" s="162">
        <f>T134+T392+T453</f>
        <v>51.660919999999997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7" t="s">
        <v>72</v>
      </c>
      <c r="AU133" s="17" t="s">
        <v>112</v>
      </c>
      <c r="BK133" s="163">
        <f>BK134+BK392+BK453</f>
        <v>0</v>
      </c>
    </row>
    <row r="134" s="12" customFormat="1" ht="25.92" customHeight="1">
      <c r="A134" s="12"/>
      <c r="B134" s="164"/>
      <c r="C134" s="12"/>
      <c r="D134" s="165" t="s">
        <v>72</v>
      </c>
      <c r="E134" s="166" t="s">
        <v>139</v>
      </c>
      <c r="F134" s="166" t="s">
        <v>140</v>
      </c>
      <c r="G134" s="12"/>
      <c r="H134" s="12"/>
      <c r="I134" s="167"/>
      <c r="J134" s="168">
        <f>BK134</f>
        <v>0</v>
      </c>
      <c r="K134" s="12"/>
      <c r="L134" s="164"/>
      <c r="M134" s="169"/>
      <c r="N134" s="170"/>
      <c r="O134" s="170"/>
      <c r="P134" s="171">
        <f>P135+P188+P199+P229+P263+P274+P358+P387</f>
        <v>0</v>
      </c>
      <c r="Q134" s="170"/>
      <c r="R134" s="171">
        <f>R135+R188+R199+R229+R263+R274+R358+R387</f>
        <v>165.54821413000002</v>
      </c>
      <c r="S134" s="170"/>
      <c r="T134" s="172">
        <f>T135+T188+T199+T229+T263+T274+T358+T387</f>
        <v>51.660919999999997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65" t="s">
        <v>80</v>
      </c>
      <c r="AT134" s="173" t="s">
        <v>72</v>
      </c>
      <c r="AU134" s="173" t="s">
        <v>73</v>
      </c>
      <c r="AY134" s="165" t="s">
        <v>141</v>
      </c>
      <c r="BK134" s="174">
        <f>BK135+BK188+BK199+BK229+BK263+BK274+BK358+BK387</f>
        <v>0</v>
      </c>
    </row>
    <row r="135" s="12" customFormat="1" ht="22.8" customHeight="1">
      <c r="A135" s="12"/>
      <c r="B135" s="164"/>
      <c r="C135" s="12"/>
      <c r="D135" s="165" t="s">
        <v>72</v>
      </c>
      <c r="E135" s="175" t="s">
        <v>80</v>
      </c>
      <c r="F135" s="175" t="s">
        <v>142</v>
      </c>
      <c r="G135" s="12"/>
      <c r="H135" s="12"/>
      <c r="I135" s="167"/>
      <c r="J135" s="176">
        <f>BK135</f>
        <v>0</v>
      </c>
      <c r="K135" s="12"/>
      <c r="L135" s="164"/>
      <c r="M135" s="169"/>
      <c r="N135" s="170"/>
      <c r="O135" s="170"/>
      <c r="P135" s="171">
        <f>SUM(P136:P187)</f>
        <v>0</v>
      </c>
      <c r="Q135" s="170"/>
      <c r="R135" s="171">
        <f>SUM(R136:R187)</f>
        <v>19.735805000000003</v>
      </c>
      <c r="S135" s="170"/>
      <c r="T135" s="172">
        <f>SUM(T136:T187)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65" t="s">
        <v>80</v>
      </c>
      <c r="AT135" s="173" t="s">
        <v>72</v>
      </c>
      <c r="AU135" s="173" t="s">
        <v>80</v>
      </c>
      <c r="AY135" s="165" t="s">
        <v>141</v>
      </c>
      <c r="BK135" s="174">
        <f>SUM(BK136:BK187)</f>
        <v>0</v>
      </c>
    </row>
    <row r="136" s="2" customFormat="1" ht="33" customHeight="1">
      <c r="A136" s="36"/>
      <c r="B136" s="177"/>
      <c r="C136" s="178" t="s">
        <v>80</v>
      </c>
      <c r="D136" s="178" t="s">
        <v>143</v>
      </c>
      <c r="E136" s="179" t="s">
        <v>144</v>
      </c>
      <c r="F136" s="180" t="s">
        <v>145</v>
      </c>
      <c r="G136" s="181" t="s">
        <v>146</v>
      </c>
      <c r="H136" s="182">
        <v>373.5</v>
      </c>
      <c r="I136" s="183"/>
      <c r="J136" s="184">
        <f>ROUND(I136*H136,2)</f>
        <v>0</v>
      </c>
      <c r="K136" s="180" t="s">
        <v>147</v>
      </c>
      <c r="L136" s="37"/>
      <c r="M136" s="185" t="s">
        <v>1</v>
      </c>
      <c r="N136" s="186" t="s">
        <v>38</v>
      </c>
      <c r="O136" s="75"/>
      <c r="P136" s="187">
        <f>O136*H136</f>
        <v>0</v>
      </c>
      <c r="Q136" s="187">
        <v>0</v>
      </c>
      <c r="R136" s="187">
        <f>Q136*H136</f>
        <v>0</v>
      </c>
      <c r="S136" s="187">
        <v>0</v>
      </c>
      <c r="T136" s="188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89" t="s">
        <v>148</v>
      </c>
      <c r="AT136" s="189" t="s">
        <v>143</v>
      </c>
      <c r="AU136" s="189" t="s">
        <v>82</v>
      </c>
      <c r="AY136" s="17" t="s">
        <v>141</v>
      </c>
      <c r="BE136" s="190">
        <f>IF(N136="základní",J136,0)</f>
        <v>0</v>
      </c>
      <c r="BF136" s="190">
        <f>IF(N136="snížená",J136,0)</f>
        <v>0</v>
      </c>
      <c r="BG136" s="190">
        <f>IF(N136="zákl. přenesená",J136,0)</f>
        <v>0</v>
      </c>
      <c r="BH136" s="190">
        <f>IF(N136="sníž. přenesená",J136,0)</f>
        <v>0</v>
      </c>
      <c r="BI136" s="190">
        <f>IF(N136="nulová",J136,0)</f>
        <v>0</v>
      </c>
      <c r="BJ136" s="17" t="s">
        <v>80</v>
      </c>
      <c r="BK136" s="190">
        <f>ROUND(I136*H136,2)</f>
        <v>0</v>
      </c>
      <c r="BL136" s="17" t="s">
        <v>148</v>
      </c>
      <c r="BM136" s="189" t="s">
        <v>82</v>
      </c>
    </row>
    <row r="137" s="2" customFormat="1">
      <c r="A137" s="36"/>
      <c r="B137" s="37"/>
      <c r="C137" s="36"/>
      <c r="D137" s="191" t="s">
        <v>149</v>
      </c>
      <c r="E137" s="36"/>
      <c r="F137" s="192" t="s">
        <v>145</v>
      </c>
      <c r="G137" s="36"/>
      <c r="H137" s="36"/>
      <c r="I137" s="193"/>
      <c r="J137" s="36"/>
      <c r="K137" s="36"/>
      <c r="L137" s="37"/>
      <c r="M137" s="194"/>
      <c r="N137" s="195"/>
      <c r="O137" s="75"/>
      <c r="P137" s="75"/>
      <c r="Q137" s="75"/>
      <c r="R137" s="75"/>
      <c r="S137" s="75"/>
      <c r="T137" s="76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7" t="s">
        <v>149</v>
      </c>
      <c r="AU137" s="17" t="s">
        <v>82</v>
      </c>
    </row>
    <row r="138" s="13" customFormat="1">
      <c r="A138" s="13"/>
      <c r="B138" s="196"/>
      <c r="C138" s="13"/>
      <c r="D138" s="191" t="s">
        <v>150</v>
      </c>
      <c r="E138" s="197" t="s">
        <v>1</v>
      </c>
      <c r="F138" s="198" t="s">
        <v>151</v>
      </c>
      <c r="G138" s="13"/>
      <c r="H138" s="199">
        <v>223.5</v>
      </c>
      <c r="I138" s="200"/>
      <c r="J138" s="13"/>
      <c r="K138" s="13"/>
      <c r="L138" s="196"/>
      <c r="M138" s="201"/>
      <c r="N138" s="202"/>
      <c r="O138" s="202"/>
      <c r="P138" s="202"/>
      <c r="Q138" s="202"/>
      <c r="R138" s="202"/>
      <c r="S138" s="202"/>
      <c r="T138" s="20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97" t="s">
        <v>150</v>
      </c>
      <c r="AU138" s="197" t="s">
        <v>82</v>
      </c>
      <c r="AV138" s="13" t="s">
        <v>82</v>
      </c>
      <c r="AW138" s="13" t="s">
        <v>30</v>
      </c>
      <c r="AX138" s="13" t="s">
        <v>73</v>
      </c>
      <c r="AY138" s="197" t="s">
        <v>141</v>
      </c>
    </row>
    <row r="139" s="13" customFormat="1">
      <c r="A139" s="13"/>
      <c r="B139" s="196"/>
      <c r="C139" s="13"/>
      <c r="D139" s="191" t="s">
        <v>150</v>
      </c>
      <c r="E139" s="197" t="s">
        <v>1</v>
      </c>
      <c r="F139" s="198" t="s">
        <v>152</v>
      </c>
      <c r="G139" s="13"/>
      <c r="H139" s="199">
        <v>150</v>
      </c>
      <c r="I139" s="200"/>
      <c r="J139" s="13"/>
      <c r="K139" s="13"/>
      <c r="L139" s="196"/>
      <c r="M139" s="201"/>
      <c r="N139" s="202"/>
      <c r="O139" s="202"/>
      <c r="P139" s="202"/>
      <c r="Q139" s="202"/>
      <c r="R139" s="202"/>
      <c r="S139" s="202"/>
      <c r="T139" s="20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97" t="s">
        <v>150</v>
      </c>
      <c r="AU139" s="197" t="s">
        <v>82</v>
      </c>
      <c r="AV139" s="13" t="s">
        <v>82</v>
      </c>
      <c r="AW139" s="13" t="s">
        <v>30</v>
      </c>
      <c r="AX139" s="13" t="s">
        <v>73</v>
      </c>
      <c r="AY139" s="197" t="s">
        <v>141</v>
      </c>
    </row>
    <row r="140" s="14" customFormat="1">
      <c r="A140" s="14"/>
      <c r="B140" s="204"/>
      <c r="C140" s="14"/>
      <c r="D140" s="191" t="s">
        <v>150</v>
      </c>
      <c r="E140" s="205" t="s">
        <v>1</v>
      </c>
      <c r="F140" s="206" t="s">
        <v>153</v>
      </c>
      <c r="G140" s="14"/>
      <c r="H140" s="207">
        <v>373.5</v>
      </c>
      <c r="I140" s="208"/>
      <c r="J140" s="14"/>
      <c r="K140" s="14"/>
      <c r="L140" s="204"/>
      <c r="M140" s="209"/>
      <c r="N140" s="210"/>
      <c r="O140" s="210"/>
      <c r="P140" s="210"/>
      <c r="Q140" s="210"/>
      <c r="R140" s="210"/>
      <c r="S140" s="210"/>
      <c r="T140" s="211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05" t="s">
        <v>150</v>
      </c>
      <c r="AU140" s="205" t="s">
        <v>82</v>
      </c>
      <c r="AV140" s="14" t="s">
        <v>148</v>
      </c>
      <c r="AW140" s="14" t="s">
        <v>30</v>
      </c>
      <c r="AX140" s="14" t="s">
        <v>80</v>
      </c>
      <c r="AY140" s="205" t="s">
        <v>141</v>
      </c>
    </row>
    <row r="141" s="2" customFormat="1" ht="16.5" customHeight="1">
      <c r="A141" s="36"/>
      <c r="B141" s="177"/>
      <c r="C141" s="178" t="s">
        <v>82</v>
      </c>
      <c r="D141" s="178" t="s">
        <v>143</v>
      </c>
      <c r="E141" s="179" t="s">
        <v>154</v>
      </c>
      <c r="F141" s="180" t="s">
        <v>155</v>
      </c>
      <c r="G141" s="181" t="s">
        <v>146</v>
      </c>
      <c r="H141" s="182">
        <v>373.5</v>
      </c>
      <c r="I141" s="183"/>
      <c r="J141" s="184">
        <f>ROUND(I141*H141,2)</f>
        <v>0</v>
      </c>
      <c r="K141" s="180" t="s">
        <v>147</v>
      </c>
      <c r="L141" s="37"/>
      <c r="M141" s="185" t="s">
        <v>1</v>
      </c>
      <c r="N141" s="186" t="s">
        <v>38</v>
      </c>
      <c r="O141" s="75"/>
      <c r="P141" s="187">
        <f>O141*H141</f>
        <v>0</v>
      </c>
      <c r="Q141" s="187">
        <v>3.0000000000000001E-05</v>
      </c>
      <c r="R141" s="187">
        <f>Q141*H141</f>
        <v>0.011205</v>
      </c>
      <c r="S141" s="187">
        <v>0</v>
      </c>
      <c r="T141" s="188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89" t="s">
        <v>148</v>
      </c>
      <c r="AT141" s="189" t="s">
        <v>143</v>
      </c>
      <c r="AU141" s="189" t="s">
        <v>82</v>
      </c>
      <c r="AY141" s="17" t="s">
        <v>141</v>
      </c>
      <c r="BE141" s="190">
        <f>IF(N141="základní",J141,0)</f>
        <v>0</v>
      </c>
      <c r="BF141" s="190">
        <f>IF(N141="snížená",J141,0)</f>
        <v>0</v>
      </c>
      <c r="BG141" s="190">
        <f>IF(N141="zákl. přenesená",J141,0)</f>
        <v>0</v>
      </c>
      <c r="BH141" s="190">
        <f>IF(N141="sníž. přenesená",J141,0)</f>
        <v>0</v>
      </c>
      <c r="BI141" s="190">
        <f>IF(N141="nulová",J141,0)</f>
        <v>0</v>
      </c>
      <c r="BJ141" s="17" t="s">
        <v>80</v>
      </c>
      <c r="BK141" s="190">
        <f>ROUND(I141*H141,2)</f>
        <v>0</v>
      </c>
      <c r="BL141" s="17" t="s">
        <v>148</v>
      </c>
      <c r="BM141" s="189" t="s">
        <v>148</v>
      </c>
    </row>
    <row r="142" s="2" customFormat="1">
      <c r="A142" s="36"/>
      <c r="B142" s="37"/>
      <c r="C142" s="36"/>
      <c r="D142" s="191" t="s">
        <v>149</v>
      </c>
      <c r="E142" s="36"/>
      <c r="F142" s="192" t="s">
        <v>155</v>
      </c>
      <c r="G142" s="36"/>
      <c r="H142" s="36"/>
      <c r="I142" s="193"/>
      <c r="J142" s="36"/>
      <c r="K142" s="36"/>
      <c r="L142" s="37"/>
      <c r="M142" s="194"/>
      <c r="N142" s="195"/>
      <c r="O142" s="75"/>
      <c r="P142" s="75"/>
      <c r="Q142" s="75"/>
      <c r="R142" s="75"/>
      <c r="S142" s="75"/>
      <c r="T142" s="76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7" t="s">
        <v>149</v>
      </c>
      <c r="AU142" s="17" t="s">
        <v>82</v>
      </c>
    </row>
    <row r="143" s="2" customFormat="1" ht="16.5" customHeight="1">
      <c r="A143" s="36"/>
      <c r="B143" s="177"/>
      <c r="C143" s="178" t="s">
        <v>156</v>
      </c>
      <c r="D143" s="178" t="s">
        <v>143</v>
      </c>
      <c r="E143" s="179" t="s">
        <v>157</v>
      </c>
      <c r="F143" s="180" t="s">
        <v>158</v>
      </c>
      <c r="G143" s="181" t="s">
        <v>159</v>
      </c>
      <c r="H143" s="182">
        <v>10</v>
      </c>
      <c r="I143" s="183"/>
      <c r="J143" s="184">
        <f>ROUND(I143*H143,2)</f>
        <v>0</v>
      </c>
      <c r="K143" s="180" t="s">
        <v>147</v>
      </c>
      <c r="L143" s="37"/>
      <c r="M143" s="185" t="s">
        <v>1</v>
      </c>
      <c r="N143" s="186" t="s">
        <v>38</v>
      </c>
      <c r="O143" s="75"/>
      <c r="P143" s="187">
        <f>O143*H143</f>
        <v>0</v>
      </c>
      <c r="Q143" s="187">
        <v>0.021930000000000002</v>
      </c>
      <c r="R143" s="187">
        <f>Q143*H143</f>
        <v>0.21930000000000002</v>
      </c>
      <c r="S143" s="187">
        <v>0</v>
      </c>
      <c r="T143" s="188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89" t="s">
        <v>148</v>
      </c>
      <c r="AT143" s="189" t="s">
        <v>143</v>
      </c>
      <c r="AU143" s="189" t="s">
        <v>82</v>
      </c>
      <c r="AY143" s="17" t="s">
        <v>141</v>
      </c>
      <c r="BE143" s="190">
        <f>IF(N143="základní",J143,0)</f>
        <v>0</v>
      </c>
      <c r="BF143" s="190">
        <f>IF(N143="snížená",J143,0)</f>
        <v>0</v>
      </c>
      <c r="BG143" s="190">
        <f>IF(N143="zákl. přenesená",J143,0)</f>
        <v>0</v>
      </c>
      <c r="BH143" s="190">
        <f>IF(N143="sníž. přenesená",J143,0)</f>
        <v>0</v>
      </c>
      <c r="BI143" s="190">
        <f>IF(N143="nulová",J143,0)</f>
        <v>0</v>
      </c>
      <c r="BJ143" s="17" t="s">
        <v>80</v>
      </c>
      <c r="BK143" s="190">
        <f>ROUND(I143*H143,2)</f>
        <v>0</v>
      </c>
      <c r="BL143" s="17" t="s">
        <v>148</v>
      </c>
      <c r="BM143" s="189" t="s">
        <v>160</v>
      </c>
    </row>
    <row r="144" s="2" customFormat="1">
      <c r="A144" s="36"/>
      <c r="B144" s="37"/>
      <c r="C144" s="36"/>
      <c r="D144" s="191" t="s">
        <v>149</v>
      </c>
      <c r="E144" s="36"/>
      <c r="F144" s="192" t="s">
        <v>158</v>
      </c>
      <c r="G144" s="36"/>
      <c r="H144" s="36"/>
      <c r="I144" s="193"/>
      <c r="J144" s="36"/>
      <c r="K144" s="36"/>
      <c r="L144" s="37"/>
      <c r="M144" s="194"/>
      <c r="N144" s="195"/>
      <c r="O144" s="75"/>
      <c r="P144" s="75"/>
      <c r="Q144" s="75"/>
      <c r="R144" s="75"/>
      <c r="S144" s="75"/>
      <c r="T144" s="76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7" t="s">
        <v>149</v>
      </c>
      <c r="AU144" s="17" t="s">
        <v>82</v>
      </c>
    </row>
    <row r="145" s="2" customFormat="1" ht="24.15" customHeight="1">
      <c r="A145" s="36"/>
      <c r="B145" s="177"/>
      <c r="C145" s="178" t="s">
        <v>148</v>
      </c>
      <c r="D145" s="178" t="s">
        <v>143</v>
      </c>
      <c r="E145" s="179" t="s">
        <v>161</v>
      </c>
      <c r="F145" s="180" t="s">
        <v>162</v>
      </c>
      <c r="G145" s="181" t="s">
        <v>163</v>
      </c>
      <c r="H145" s="182">
        <v>80</v>
      </c>
      <c r="I145" s="183"/>
      <c r="J145" s="184">
        <f>ROUND(I145*H145,2)</f>
        <v>0</v>
      </c>
      <c r="K145" s="180" t="s">
        <v>147</v>
      </c>
      <c r="L145" s="37"/>
      <c r="M145" s="185" t="s">
        <v>1</v>
      </c>
      <c r="N145" s="186" t="s">
        <v>38</v>
      </c>
      <c r="O145" s="75"/>
      <c r="P145" s="187">
        <f>O145*H145</f>
        <v>0</v>
      </c>
      <c r="Q145" s="187">
        <v>4.0000000000000003E-05</v>
      </c>
      <c r="R145" s="187">
        <f>Q145*H145</f>
        <v>0.0032000000000000002</v>
      </c>
      <c r="S145" s="187">
        <v>0</v>
      </c>
      <c r="T145" s="188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89" t="s">
        <v>148</v>
      </c>
      <c r="AT145" s="189" t="s">
        <v>143</v>
      </c>
      <c r="AU145" s="189" t="s">
        <v>82</v>
      </c>
      <c r="AY145" s="17" t="s">
        <v>141</v>
      </c>
      <c r="BE145" s="190">
        <f>IF(N145="základní",J145,0)</f>
        <v>0</v>
      </c>
      <c r="BF145" s="190">
        <f>IF(N145="snížená",J145,0)</f>
        <v>0</v>
      </c>
      <c r="BG145" s="190">
        <f>IF(N145="zákl. přenesená",J145,0)</f>
        <v>0</v>
      </c>
      <c r="BH145" s="190">
        <f>IF(N145="sníž. přenesená",J145,0)</f>
        <v>0</v>
      </c>
      <c r="BI145" s="190">
        <f>IF(N145="nulová",J145,0)</f>
        <v>0</v>
      </c>
      <c r="BJ145" s="17" t="s">
        <v>80</v>
      </c>
      <c r="BK145" s="190">
        <f>ROUND(I145*H145,2)</f>
        <v>0</v>
      </c>
      <c r="BL145" s="17" t="s">
        <v>148</v>
      </c>
      <c r="BM145" s="189" t="s">
        <v>164</v>
      </c>
    </row>
    <row r="146" s="2" customFormat="1">
      <c r="A146" s="36"/>
      <c r="B146" s="37"/>
      <c r="C146" s="36"/>
      <c r="D146" s="191" t="s">
        <v>149</v>
      </c>
      <c r="E146" s="36"/>
      <c r="F146" s="192" t="s">
        <v>162</v>
      </c>
      <c r="G146" s="36"/>
      <c r="H146" s="36"/>
      <c r="I146" s="193"/>
      <c r="J146" s="36"/>
      <c r="K146" s="36"/>
      <c r="L146" s="37"/>
      <c r="M146" s="194"/>
      <c r="N146" s="195"/>
      <c r="O146" s="75"/>
      <c r="P146" s="75"/>
      <c r="Q146" s="75"/>
      <c r="R146" s="75"/>
      <c r="S146" s="75"/>
      <c r="T146" s="76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7" t="s">
        <v>149</v>
      </c>
      <c r="AU146" s="17" t="s">
        <v>82</v>
      </c>
    </row>
    <row r="147" s="13" customFormat="1">
      <c r="A147" s="13"/>
      <c r="B147" s="196"/>
      <c r="C147" s="13"/>
      <c r="D147" s="191" t="s">
        <v>150</v>
      </c>
      <c r="E147" s="197" t="s">
        <v>1</v>
      </c>
      <c r="F147" s="198" t="s">
        <v>165</v>
      </c>
      <c r="G147" s="13"/>
      <c r="H147" s="199">
        <v>80</v>
      </c>
      <c r="I147" s="200"/>
      <c r="J147" s="13"/>
      <c r="K147" s="13"/>
      <c r="L147" s="196"/>
      <c r="M147" s="201"/>
      <c r="N147" s="202"/>
      <c r="O147" s="202"/>
      <c r="P147" s="202"/>
      <c r="Q147" s="202"/>
      <c r="R147" s="202"/>
      <c r="S147" s="202"/>
      <c r="T147" s="20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97" t="s">
        <v>150</v>
      </c>
      <c r="AU147" s="197" t="s">
        <v>82</v>
      </c>
      <c r="AV147" s="13" t="s">
        <v>82</v>
      </c>
      <c r="AW147" s="13" t="s">
        <v>30</v>
      </c>
      <c r="AX147" s="13" t="s">
        <v>73</v>
      </c>
      <c r="AY147" s="197" t="s">
        <v>141</v>
      </c>
    </row>
    <row r="148" s="14" customFormat="1">
      <c r="A148" s="14"/>
      <c r="B148" s="204"/>
      <c r="C148" s="14"/>
      <c r="D148" s="191" t="s">
        <v>150</v>
      </c>
      <c r="E148" s="205" t="s">
        <v>1</v>
      </c>
      <c r="F148" s="206" t="s">
        <v>153</v>
      </c>
      <c r="G148" s="14"/>
      <c r="H148" s="207">
        <v>80</v>
      </c>
      <c r="I148" s="208"/>
      <c r="J148" s="14"/>
      <c r="K148" s="14"/>
      <c r="L148" s="204"/>
      <c r="M148" s="209"/>
      <c r="N148" s="210"/>
      <c r="O148" s="210"/>
      <c r="P148" s="210"/>
      <c r="Q148" s="210"/>
      <c r="R148" s="210"/>
      <c r="S148" s="210"/>
      <c r="T148" s="211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05" t="s">
        <v>150</v>
      </c>
      <c r="AU148" s="205" t="s">
        <v>82</v>
      </c>
      <c r="AV148" s="14" t="s">
        <v>148</v>
      </c>
      <c r="AW148" s="14" t="s">
        <v>30</v>
      </c>
      <c r="AX148" s="14" t="s">
        <v>80</v>
      </c>
      <c r="AY148" s="205" t="s">
        <v>141</v>
      </c>
    </row>
    <row r="149" s="2" customFormat="1" ht="37.8" customHeight="1">
      <c r="A149" s="36"/>
      <c r="B149" s="177"/>
      <c r="C149" s="178" t="s">
        <v>166</v>
      </c>
      <c r="D149" s="178" t="s">
        <v>143</v>
      </c>
      <c r="E149" s="179" t="s">
        <v>167</v>
      </c>
      <c r="F149" s="180" t="s">
        <v>168</v>
      </c>
      <c r="G149" s="181" t="s">
        <v>169</v>
      </c>
      <c r="H149" s="182">
        <v>38.631999999999998</v>
      </c>
      <c r="I149" s="183"/>
      <c r="J149" s="184">
        <f>ROUND(I149*H149,2)</f>
        <v>0</v>
      </c>
      <c r="K149" s="180" t="s">
        <v>147</v>
      </c>
      <c r="L149" s="37"/>
      <c r="M149" s="185" t="s">
        <v>1</v>
      </c>
      <c r="N149" s="186" t="s">
        <v>38</v>
      </c>
      <c r="O149" s="75"/>
      <c r="P149" s="187">
        <f>O149*H149</f>
        <v>0</v>
      </c>
      <c r="Q149" s="187">
        <v>0</v>
      </c>
      <c r="R149" s="187">
        <f>Q149*H149</f>
        <v>0</v>
      </c>
      <c r="S149" s="187">
        <v>0</v>
      </c>
      <c r="T149" s="188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89" t="s">
        <v>148</v>
      </c>
      <c r="AT149" s="189" t="s">
        <v>143</v>
      </c>
      <c r="AU149" s="189" t="s">
        <v>82</v>
      </c>
      <c r="AY149" s="17" t="s">
        <v>141</v>
      </c>
      <c r="BE149" s="190">
        <f>IF(N149="základní",J149,0)</f>
        <v>0</v>
      </c>
      <c r="BF149" s="190">
        <f>IF(N149="snížená",J149,0)</f>
        <v>0</v>
      </c>
      <c r="BG149" s="190">
        <f>IF(N149="zákl. přenesená",J149,0)</f>
        <v>0</v>
      </c>
      <c r="BH149" s="190">
        <f>IF(N149="sníž. přenesená",J149,0)</f>
        <v>0</v>
      </c>
      <c r="BI149" s="190">
        <f>IF(N149="nulová",J149,0)</f>
        <v>0</v>
      </c>
      <c r="BJ149" s="17" t="s">
        <v>80</v>
      </c>
      <c r="BK149" s="190">
        <f>ROUND(I149*H149,2)</f>
        <v>0</v>
      </c>
      <c r="BL149" s="17" t="s">
        <v>148</v>
      </c>
      <c r="BM149" s="189" t="s">
        <v>170</v>
      </c>
    </row>
    <row r="150" s="2" customFormat="1">
      <c r="A150" s="36"/>
      <c r="B150" s="37"/>
      <c r="C150" s="36"/>
      <c r="D150" s="191" t="s">
        <v>149</v>
      </c>
      <c r="E150" s="36"/>
      <c r="F150" s="192" t="s">
        <v>168</v>
      </c>
      <c r="G150" s="36"/>
      <c r="H150" s="36"/>
      <c r="I150" s="193"/>
      <c r="J150" s="36"/>
      <c r="K150" s="36"/>
      <c r="L150" s="37"/>
      <c r="M150" s="194"/>
      <c r="N150" s="195"/>
      <c r="O150" s="75"/>
      <c r="P150" s="75"/>
      <c r="Q150" s="75"/>
      <c r="R150" s="75"/>
      <c r="S150" s="75"/>
      <c r="T150" s="76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7" t="s">
        <v>149</v>
      </c>
      <c r="AU150" s="17" t="s">
        <v>82</v>
      </c>
    </row>
    <row r="151" s="13" customFormat="1">
      <c r="A151" s="13"/>
      <c r="B151" s="196"/>
      <c r="C151" s="13"/>
      <c r="D151" s="191" t="s">
        <v>150</v>
      </c>
      <c r="E151" s="197" t="s">
        <v>1</v>
      </c>
      <c r="F151" s="198" t="s">
        <v>171</v>
      </c>
      <c r="G151" s="13"/>
      <c r="H151" s="199">
        <v>5</v>
      </c>
      <c r="I151" s="200"/>
      <c r="J151" s="13"/>
      <c r="K151" s="13"/>
      <c r="L151" s="196"/>
      <c r="M151" s="201"/>
      <c r="N151" s="202"/>
      <c r="O151" s="202"/>
      <c r="P151" s="202"/>
      <c r="Q151" s="202"/>
      <c r="R151" s="202"/>
      <c r="S151" s="202"/>
      <c r="T151" s="20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97" t="s">
        <v>150</v>
      </c>
      <c r="AU151" s="197" t="s">
        <v>82</v>
      </c>
      <c r="AV151" s="13" t="s">
        <v>82</v>
      </c>
      <c r="AW151" s="13" t="s">
        <v>30</v>
      </c>
      <c r="AX151" s="13" t="s">
        <v>73</v>
      </c>
      <c r="AY151" s="197" t="s">
        <v>141</v>
      </c>
    </row>
    <row r="152" s="13" customFormat="1">
      <c r="A152" s="13"/>
      <c r="B152" s="196"/>
      <c r="C152" s="13"/>
      <c r="D152" s="191" t="s">
        <v>150</v>
      </c>
      <c r="E152" s="197" t="s">
        <v>1</v>
      </c>
      <c r="F152" s="198" t="s">
        <v>172</v>
      </c>
      <c r="G152" s="13"/>
      <c r="H152" s="199">
        <v>32.479999999999997</v>
      </c>
      <c r="I152" s="200"/>
      <c r="J152" s="13"/>
      <c r="K152" s="13"/>
      <c r="L152" s="196"/>
      <c r="M152" s="201"/>
      <c r="N152" s="202"/>
      <c r="O152" s="202"/>
      <c r="P152" s="202"/>
      <c r="Q152" s="202"/>
      <c r="R152" s="202"/>
      <c r="S152" s="202"/>
      <c r="T152" s="20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97" t="s">
        <v>150</v>
      </c>
      <c r="AU152" s="197" t="s">
        <v>82</v>
      </c>
      <c r="AV152" s="13" t="s">
        <v>82</v>
      </c>
      <c r="AW152" s="13" t="s">
        <v>30</v>
      </c>
      <c r="AX152" s="13" t="s">
        <v>73</v>
      </c>
      <c r="AY152" s="197" t="s">
        <v>141</v>
      </c>
    </row>
    <row r="153" s="13" customFormat="1">
      <c r="A153" s="13"/>
      <c r="B153" s="196"/>
      <c r="C153" s="13"/>
      <c r="D153" s="191" t="s">
        <v>150</v>
      </c>
      <c r="E153" s="197" t="s">
        <v>1</v>
      </c>
      <c r="F153" s="198" t="s">
        <v>173</v>
      </c>
      <c r="G153" s="13"/>
      <c r="H153" s="199">
        <v>1.1519999999999999</v>
      </c>
      <c r="I153" s="200"/>
      <c r="J153" s="13"/>
      <c r="K153" s="13"/>
      <c r="L153" s="196"/>
      <c r="M153" s="201"/>
      <c r="N153" s="202"/>
      <c r="O153" s="202"/>
      <c r="P153" s="202"/>
      <c r="Q153" s="202"/>
      <c r="R153" s="202"/>
      <c r="S153" s="202"/>
      <c r="T153" s="20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97" t="s">
        <v>150</v>
      </c>
      <c r="AU153" s="197" t="s">
        <v>82</v>
      </c>
      <c r="AV153" s="13" t="s">
        <v>82</v>
      </c>
      <c r="AW153" s="13" t="s">
        <v>30</v>
      </c>
      <c r="AX153" s="13" t="s">
        <v>73</v>
      </c>
      <c r="AY153" s="197" t="s">
        <v>141</v>
      </c>
    </row>
    <row r="154" s="14" customFormat="1">
      <c r="A154" s="14"/>
      <c r="B154" s="204"/>
      <c r="C154" s="14"/>
      <c r="D154" s="191" t="s">
        <v>150</v>
      </c>
      <c r="E154" s="205" t="s">
        <v>1</v>
      </c>
      <c r="F154" s="206" t="s">
        <v>153</v>
      </c>
      <c r="G154" s="14"/>
      <c r="H154" s="207">
        <v>38.631999999999998</v>
      </c>
      <c r="I154" s="208"/>
      <c r="J154" s="14"/>
      <c r="K154" s="14"/>
      <c r="L154" s="204"/>
      <c r="M154" s="209"/>
      <c r="N154" s="210"/>
      <c r="O154" s="210"/>
      <c r="P154" s="210"/>
      <c r="Q154" s="210"/>
      <c r="R154" s="210"/>
      <c r="S154" s="210"/>
      <c r="T154" s="211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05" t="s">
        <v>150</v>
      </c>
      <c r="AU154" s="205" t="s">
        <v>82</v>
      </c>
      <c r="AV154" s="14" t="s">
        <v>148</v>
      </c>
      <c r="AW154" s="14" t="s">
        <v>30</v>
      </c>
      <c r="AX154" s="14" t="s">
        <v>80</v>
      </c>
      <c r="AY154" s="205" t="s">
        <v>141</v>
      </c>
    </row>
    <row r="155" s="2" customFormat="1" ht="37.8" customHeight="1">
      <c r="A155" s="36"/>
      <c r="B155" s="177"/>
      <c r="C155" s="178" t="s">
        <v>160</v>
      </c>
      <c r="D155" s="178" t="s">
        <v>143</v>
      </c>
      <c r="E155" s="179" t="s">
        <v>174</v>
      </c>
      <c r="F155" s="180" t="s">
        <v>175</v>
      </c>
      <c r="G155" s="181" t="s">
        <v>169</v>
      </c>
      <c r="H155" s="182">
        <v>38.631999999999998</v>
      </c>
      <c r="I155" s="183"/>
      <c r="J155" s="184">
        <f>ROUND(I155*H155,2)</f>
        <v>0</v>
      </c>
      <c r="K155" s="180" t="s">
        <v>147</v>
      </c>
      <c r="L155" s="37"/>
      <c r="M155" s="185" t="s">
        <v>1</v>
      </c>
      <c r="N155" s="186" t="s">
        <v>38</v>
      </c>
      <c r="O155" s="75"/>
      <c r="P155" s="187">
        <f>O155*H155</f>
        <v>0</v>
      </c>
      <c r="Q155" s="187">
        <v>0</v>
      </c>
      <c r="R155" s="187">
        <f>Q155*H155</f>
        <v>0</v>
      </c>
      <c r="S155" s="187">
        <v>0</v>
      </c>
      <c r="T155" s="188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89" t="s">
        <v>148</v>
      </c>
      <c r="AT155" s="189" t="s">
        <v>143</v>
      </c>
      <c r="AU155" s="189" t="s">
        <v>82</v>
      </c>
      <c r="AY155" s="17" t="s">
        <v>141</v>
      </c>
      <c r="BE155" s="190">
        <f>IF(N155="základní",J155,0)</f>
        <v>0</v>
      </c>
      <c r="BF155" s="190">
        <f>IF(N155="snížená",J155,0)</f>
        <v>0</v>
      </c>
      <c r="BG155" s="190">
        <f>IF(N155="zákl. přenesená",J155,0)</f>
        <v>0</v>
      </c>
      <c r="BH155" s="190">
        <f>IF(N155="sníž. přenesená",J155,0)</f>
        <v>0</v>
      </c>
      <c r="BI155" s="190">
        <f>IF(N155="nulová",J155,0)</f>
        <v>0</v>
      </c>
      <c r="BJ155" s="17" t="s">
        <v>80</v>
      </c>
      <c r="BK155" s="190">
        <f>ROUND(I155*H155,2)</f>
        <v>0</v>
      </c>
      <c r="BL155" s="17" t="s">
        <v>148</v>
      </c>
      <c r="BM155" s="189" t="s">
        <v>176</v>
      </c>
    </row>
    <row r="156" s="2" customFormat="1">
      <c r="A156" s="36"/>
      <c r="B156" s="37"/>
      <c r="C156" s="36"/>
      <c r="D156" s="191" t="s">
        <v>149</v>
      </c>
      <c r="E156" s="36"/>
      <c r="F156" s="192" t="s">
        <v>175</v>
      </c>
      <c r="G156" s="36"/>
      <c r="H156" s="36"/>
      <c r="I156" s="193"/>
      <c r="J156" s="36"/>
      <c r="K156" s="36"/>
      <c r="L156" s="37"/>
      <c r="M156" s="194"/>
      <c r="N156" s="195"/>
      <c r="O156" s="75"/>
      <c r="P156" s="75"/>
      <c r="Q156" s="75"/>
      <c r="R156" s="75"/>
      <c r="S156" s="75"/>
      <c r="T156" s="76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7" t="s">
        <v>149</v>
      </c>
      <c r="AU156" s="17" t="s">
        <v>82</v>
      </c>
    </row>
    <row r="157" s="2" customFormat="1" ht="24.15" customHeight="1">
      <c r="A157" s="36"/>
      <c r="B157" s="177"/>
      <c r="C157" s="178" t="s">
        <v>177</v>
      </c>
      <c r="D157" s="178" t="s">
        <v>143</v>
      </c>
      <c r="E157" s="179" t="s">
        <v>178</v>
      </c>
      <c r="F157" s="180" t="s">
        <v>179</v>
      </c>
      <c r="G157" s="181" t="s">
        <v>146</v>
      </c>
      <c r="H157" s="182">
        <v>18</v>
      </c>
      <c r="I157" s="183"/>
      <c r="J157" s="184">
        <f>ROUND(I157*H157,2)</f>
        <v>0</v>
      </c>
      <c r="K157" s="180" t="s">
        <v>147</v>
      </c>
      <c r="L157" s="37"/>
      <c r="M157" s="185" t="s">
        <v>1</v>
      </c>
      <c r="N157" s="186" t="s">
        <v>38</v>
      </c>
      <c r="O157" s="75"/>
      <c r="P157" s="187">
        <f>O157*H157</f>
        <v>0</v>
      </c>
      <c r="Q157" s="187">
        <v>0.0034499999999999999</v>
      </c>
      <c r="R157" s="187">
        <f>Q157*H157</f>
        <v>0.062100000000000002</v>
      </c>
      <c r="S157" s="187">
        <v>0</v>
      </c>
      <c r="T157" s="188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89" t="s">
        <v>148</v>
      </c>
      <c r="AT157" s="189" t="s">
        <v>143</v>
      </c>
      <c r="AU157" s="189" t="s">
        <v>82</v>
      </c>
      <c r="AY157" s="17" t="s">
        <v>141</v>
      </c>
      <c r="BE157" s="190">
        <f>IF(N157="základní",J157,0)</f>
        <v>0</v>
      </c>
      <c r="BF157" s="190">
        <f>IF(N157="snížená",J157,0)</f>
        <v>0</v>
      </c>
      <c r="BG157" s="190">
        <f>IF(N157="zákl. přenesená",J157,0)</f>
        <v>0</v>
      </c>
      <c r="BH157" s="190">
        <f>IF(N157="sníž. přenesená",J157,0)</f>
        <v>0</v>
      </c>
      <c r="BI157" s="190">
        <f>IF(N157="nulová",J157,0)</f>
        <v>0</v>
      </c>
      <c r="BJ157" s="17" t="s">
        <v>80</v>
      </c>
      <c r="BK157" s="190">
        <f>ROUND(I157*H157,2)</f>
        <v>0</v>
      </c>
      <c r="BL157" s="17" t="s">
        <v>148</v>
      </c>
      <c r="BM157" s="189" t="s">
        <v>180</v>
      </c>
    </row>
    <row r="158" s="2" customFormat="1">
      <c r="A158" s="36"/>
      <c r="B158" s="37"/>
      <c r="C158" s="36"/>
      <c r="D158" s="191" t="s">
        <v>149</v>
      </c>
      <c r="E158" s="36"/>
      <c r="F158" s="192" t="s">
        <v>179</v>
      </c>
      <c r="G158" s="36"/>
      <c r="H158" s="36"/>
      <c r="I158" s="193"/>
      <c r="J158" s="36"/>
      <c r="K158" s="36"/>
      <c r="L158" s="37"/>
      <c r="M158" s="194"/>
      <c r="N158" s="195"/>
      <c r="O158" s="75"/>
      <c r="P158" s="75"/>
      <c r="Q158" s="75"/>
      <c r="R158" s="75"/>
      <c r="S158" s="75"/>
      <c r="T158" s="76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7" t="s">
        <v>149</v>
      </c>
      <c r="AU158" s="17" t="s">
        <v>82</v>
      </c>
    </row>
    <row r="159" s="13" customFormat="1">
      <c r="A159" s="13"/>
      <c r="B159" s="196"/>
      <c r="C159" s="13"/>
      <c r="D159" s="191" t="s">
        <v>150</v>
      </c>
      <c r="E159" s="197" t="s">
        <v>1</v>
      </c>
      <c r="F159" s="198" t="s">
        <v>181</v>
      </c>
      <c r="G159" s="13"/>
      <c r="H159" s="199">
        <v>10</v>
      </c>
      <c r="I159" s="200"/>
      <c r="J159" s="13"/>
      <c r="K159" s="13"/>
      <c r="L159" s="196"/>
      <c r="M159" s="201"/>
      <c r="N159" s="202"/>
      <c r="O159" s="202"/>
      <c r="P159" s="202"/>
      <c r="Q159" s="202"/>
      <c r="R159" s="202"/>
      <c r="S159" s="202"/>
      <c r="T159" s="20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97" t="s">
        <v>150</v>
      </c>
      <c r="AU159" s="197" t="s">
        <v>82</v>
      </c>
      <c r="AV159" s="13" t="s">
        <v>82</v>
      </c>
      <c r="AW159" s="13" t="s">
        <v>30</v>
      </c>
      <c r="AX159" s="13" t="s">
        <v>73</v>
      </c>
      <c r="AY159" s="197" t="s">
        <v>141</v>
      </c>
    </row>
    <row r="160" s="13" customFormat="1">
      <c r="A160" s="13"/>
      <c r="B160" s="196"/>
      <c r="C160" s="13"/>
      <c r="D160" s="191" t="s">
        <v>150</v>
      </c>
      <c r="E160" s="197" t="s">
        <v>1</v>
      </c>
      <c r="F160" s="198" t="s">
        <v>182</v>
      </c>
      <c r="G160" s="13"/>
      <c r="H160" s="199">
        <v>8</v>
      </c>
      <c r="I160" s="200"/>
      <c r="J160" s="13"/>
      <c r="K160" s="13"/>
      <c r="L160" s="196"/>
      <c r="M160" s="201"/>
      <c r="N160" s="202"/>
      <c r="O160" s="202"/>
      <c r="P160" s="202"/>
      <c r="Q160" s="202"/>
      <c r="R160" s="202"/>
      <c r="S160" s="202"/>
      <c r="T160" s="20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97" t="s">
        <v>150</v>
      </c>
      <c r="AU160" s="197" t="s">
        <v>82</v>
      </c>
      <c r="AV160" s="13" t="s">
        <v>82</v>
      </c>
      <c r="AW160" s="13" t="s">
        <v>30</v>
      </c>
      <c r="AX160" s="13" t="s">
        <v>73</v>
      </c>
      <c r="AY160" s="197" t="s">
        <v>141</v>
      </c>
    </row>
    <row r="161" s="14" customFormat="1">
      <c r="A161" s="14"/>
      <c r="B161" s="204"/>
      <c r="C161" s="14"/>
      <c r="D161" s="191" t="s">
        <v>150</v>
      </c>
      <c r="E161" s="205" t="s">
        <v>1</v>
      </c>
      <c r="F161" s="206" t="s">
        <v>153</v>
      </c>
      <c r="G161" s="14"/>
      <c r="H161" s="207">
        <v>18</v>
      </c>
      <c r="I161" s="208"/>
      <c r="J161" s="14"/>
      <c r="K161" s="14"/>
      <c r="L161" s="204"/>
      <c r="M161" s="209"/>
      <c r="N161" s="210"/>
      <c r="O161" s="210"/>
      <c r="P161" s="210"/>
      <c r="Q161" s="210"/>
      <c r="R161" s="210"/>
      <c r="S161" s="210"/>
      <c r="T161" s="211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05" t="s">
        <v>150</v>
      </c>
      <c r="AU161" s="205" t="s">
        <v>82</v>
      </c>
      <c r="AV161" s="14" t="s">
        <v>148</v>
      </c>
      <c r="AW161" s="14" t="s">
        <v>30</v>
      </c>
      <c r="AX161" s="14" t="s">
        <v>80</v>
      </c>
      <c r="AY161" s="205" t="s">
        <v>141</v>
      </c>
    </row>
    <row r="162" s="2" customFormat="1" ht="24.15" customHeight="1">
      <c r="A162" s="36"/>
      <c r="B162" s="177"/>
      <c r="C162" s="178" t="s">
        <v>164</v>
      </c>
      <c r="D162" s="178" t="s">
        <v>143</v>
      </c>
      <c r="E162" s="179" t="s">
        <v>183</v>
      </c>
      <c r="F162" s="180" t="s">
        <v>184</v>
      </c>
      <c r="G162" s="181" t="s">
        <v>146</v>
      </c>
      <c r="H162" s="182">
        <v>18</v>
      </c>
      <c r="I162" s="183"/>
      <c r="J162" s="184">
        <f>ROUND(I162*H162,2)</f>
        <v>0</v>
      </c>
      <c r="K162" s="180" t="s">
        <v>147</v>
      </c>
      <c r="L162" s="37"/>
      <c r="M162" s="185" t="s">
        <v>1</v>
      </c>
      <c r="N162" s="186" t="s">
        <v>38</v>
      </c>
      <c r="O162" s="75"/>
      <c r="P162" s="187">
        <f>O162*H162</f>
        <v>0</v>
      </c>
      <c r="Q162" s="187">
        <v>0</v>
      </c>
      <c r="R162" s="187">
        <f>Q162*H162</f>
        <v>0</v>
      </c>
      <c r="S162" s="187">
        <v>0</v>
      </c>
      <c r="T162" s="188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89" t="s">
        <v>148</v>
      </c>
      <c r="AT162" s="189" t="s">
        <v>143</v>
      </c>
      <c r="AU162" s="189" t="s">
        <v>82</v>
      </c>
      <c r="AY162" s="17" t="s">
        <v>141</v>
      </c>
      <c r="BE162" s="190">
        <f>IF(N162="základní",J162,0)</f>
        <v>0</v>
      </c>
      <c r="BF162" s="190">
        <f>IF(N162="snížená",J162,0)</f>
        <v>0</v>
      </c>
      <c r="BG162" s="190">
        <f>IF(N162="zákl. přenesená",J162,0)</f>
        <v>0</v>
      </c>
      <c r="BH162" s="190">
        <f>IF(N162="sníž. přenesená",J162,0)</f>
        <v>0</v>
      </c>
      <c r="BI162" s="190">
        <f>IF(N162="nulová",J162,0)</f>
        <v>0</v>
      </c>
      <c r="BJ162" s="17" t="s">
        <v>80</v>
      </c>
      <c r="BK162" s="190">
        <f>ROUND(I162*H162,2)</f>
        <v>0</v>
      </c>
      <c r="BL162" s="17" t="s">
        <v>148</v>
      </c>
      <c r="BM162" s="189" t="s">
        <v>185</v>
      </c>
    </row>
    <row r="163" s="2" customFormat="1">
      <c r="A163" s="36"/>
      <c r="B163" s="37"/>
      <c r="C163" s="36"/>
      <c r="D163" s="191" t="s">
        <v>149</v>
      </c>
      <c r="E163" s="36"/>
      <c r="F163" s="192" t="s">
        <v>184</v>
      </c>
      <c r="G163" s="36"/>
      <c r="H163" s="36"/>
      <c r="I163" s="193"/>
      <c r="J163" s="36"/>
      <c r="K163" s="36"/>
      <c r="L163" s="37"/>
      <c r="M163" s="194"/>
      <c r="N163" s="195"/>
      <c r="O163" s="75"/>
      <c r="P163" s="75"/>
      <c r="Q163" s="75"/>
      <c r="R163" s="75"/>
      <c r="S163" s="75"/>
      <c r="T163" s="76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7" t="s">
        <v>149</v>
      </c>
      <c r="AU163" s="17" t="s">
        <v>82</v>
      </c>
    </row>
    <row r="164" s="2" customFormat="1" ht="21.75" customHeight="1">
      <c r="A164" s="36"/>
      <c r="B164" s="177"/>
      <c r="C164" s="178" t="s">
        <v>186</v>
      </c>
      <c r="D164" s="178" t="s">
        <v>143</v>
      </c>
      <c r="E164" s="179" t="s">
        <v>187</v>
      </c>
      <c r="F164" s="180" t="s">
        <v>188</v>
      </c>
      <c r="G164" s="181" t="s">
        <v>169</v>
      </c>
      <c r="H164" s="182">
        <v>7.2000000000000002</v>
      </c>
      <c r="I164" s="183"/>
      <c r="J164" s="184">
        <f>ROUND(I164*H164,2)</f>
        <v>0</v>
      </c>
      <c r="K164" s="180" t="s">
        <v>147</v>
      </c>
      <c r="L164" s="37"/>
      <c r="M164" s="185" t="s">
        <v>1</v>
      </c>
      <c r="N164" s="186" t="s">
        <v>38</v>
      </c>
      <c r="O164" s="75"/>
      <c r="P164" s="187">
        <f>O164*H164</f>
        <v>0</v>
      </c>
      <c r="Q164" s="187">
        <v>0</v>
      </c>
      <c r="R164" s="187">
        <f>Q164*H164</f>
        <v>0</v>
      </c>
      <c r="S164" s="187">
        <v>0</v>
      </c>
      <c r="T164" s="188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89" t="s">
        <v>148</v>
      </c>
      <c r="AT164" s="189" t="s">
        <v>143</v>
      </c>
      <c r="AU164" s="189" t="s">
        <v>82</v>
      </c>
      <c r="AY164" s="17" t="s">
        <v>141</v>
      </c>
      <c r="BE164" s="190">
        <f>IF(N164="základní",J164,0)</f>
        <v>0</v>
      </c>
      <c r="BF164" s="190">
        <f>IF(N164="snížená",J164,0)</f>
        <v>0</v>
      </c>
      <c r="BG164" s="190">
        <f>IF(N164="zákl. přenesená",J164,0)</f>
        <v>0</v>
      </c>
      <c r="BH164" s="190">
        <f>IF(N164="sníž. přenesená",J164,0)</f>
        <v>0</v>
      </c>
      <c r="BI164" s="190">
        <f>IF(N164="nulová",J164,0)</f>
        <v>0</v>
      </c>
      <c r="BJ164" s="17" t="s">
        <v>80</v>
      </c>
      <c r="BK164" s="190">
        <f>ROUND(I164*H164,2)</f>
        <v>0</v>
      </c>
      <c r="BL164" s="17" t="s">
        <v>148</v>
      </c>
      <c r="BM164" s="189" t="s">
        <v>189</v>
      </c>
    </row>
    <row r="165" s="2" customFormat="1">
      <c r="A165" s="36"/>
      <c r="B165" s="37"/>
      <c r="C165" s="36"/>
      <c r="D165" s="191" t="s">
        <v>149</v>
      </c>
      <c r="E165" s="36"/>
      <c r="F165" s="192" t="s">
        <v>188</v>
      </c>
      <c r="G165" s="36"/>
      <c r="H165" s="36"/>
      <c r="I165" s="193"/>
      <c r="J165" s="36"/>
      <c r="K165" s="36"/>
      <c r="L165" s="37"/>
      <c r="M165" s="194"/>
      <c r="N165" s="195"/>
      <c r="O165" s="75"/>
      <c r="P165" s="75"/>
      <c r="Q165" s="75"/>
      <c r="R165" s="75"/>
      <c r="S165" s="75"/>
      <c r="T165" s="76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7" t="s">
        <v>149</v>
      </c>
      <c r="AU165" s="17" t="s">
        <v>82</v>
      </c>
    </row>
    <row r="166" s="13" customFormat="1">
      <c r="A166" s="13"/>
      <c r="B166" s="196"/>
      <c r="C166" s="13"/>
      <c r="D166" s="191" t="s">
        <v>150</v>
      </c>
      <c r="E166" s="197" t="s">
        <v>1</v>
      </c>
      <c r="F166" s="198" t="s">
        <v>190</v>
      </c>
      <c r="G166" s="13"/>
      <c r="H166" s="199">
        <v>7.2000000000000002</v>
      </c>
      <c r="I166" s="200"/>
      <c r="J166" s="13"/>
      <c r="K166" s="13"/>
      <c r="L166" s="196"/>
      <c r="M166" s="201"/>
      <c r="N166" s="202"/>
      <c r="O166" s="202"/>
      <c r="P166" s="202"/>
      <c r="Q166" s="202"/>
      <c r="R166" s="202"/>
      <c r="S166" s="202"/>
      <c r="T166" s="20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97" t="s">
        <v>150</v>
      </c>
      <c r="AU166" s="197" t="s">
        <v>82</v>
      </c>
      <c r="AV166" s="13" t="s">
        <v>82</v>
      </c>
      <c r="AW166" s="13" t="s">
        <v>30</v>
      </c>
      <c r="AX166" s="13" t="s">
        <v>73</v>
      </c>
      <c r="AY166" s="197" t="s">
        <v>141</v>
      </c>
    </row>
    <row r="167" s="14" customFormat="1">
      <c r="A167" s="14"/>
      <c r="B167" s="204"/>
      <c r="C167" s="14"/>
      <c r="D167" s="191" t="s">
        <v>150</v>
      </c>
      <c r="E167" s="205" t="s">
        <v>1</v>
      </c>
      <c r="F167" s="206" t="s">
        <v>153</v>
      </c>
      <c r="G167" s="14"/>
      <c r="H167" s="207">
        <v>7.2000000000000002</v>
      </c>
      <c r="I167" s="208"/>
      <c r="J167" s="14"/>
      <c r="K167" s="14"/>
      <c r="L167" s="204"/>
      <c r="M167" s="209"/>
      <c r="N167" s="210"/>
      <c r="O167" s="210"/>
      <c r="P167" s="210"/>
      <c r="Q167" s="210"/>
      <c r="R167" s="210"/>
      <c r="S167" s="210"/>
      <c r="T167" s="211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05" t="s">
        <v>150</v>
      </c>
      <c r="AU167" s="205" t="s">
        <v>82</v>
      </c>
      <c r="AV167" s="14" t="s">
        <v>148</v>
      </c>
      <c r="AW167" s="14" t="s">
        <v>30</v>
      </c>
      <c r="AX167" s="14" t="s">
        <v>80</v>
      </c>
      <c r="AY167" s="205" t="s">
        <v>141</v>
      </c>
    </row>
    <row r="168" s="2" customFormat="1" ht="16.5" customHeight="1">
      <c r="A168" s="36"/>
      <c r="B168" s="177"/>
      <c r="C168" s="212" t="s">
        <v>170</v>
      </c>
      <c r="D168" s="212" t="s">
        <v>191</v>
      </c>
      <c r="E168" s="213" t="s">
        <v>192</v>
      </c>
      <c r="F168" s="214" t="s">
        <v>193</v>
      </c>
      <c r="G168" s="215" t="s">
        <v>194</v>
      </c>
      <c r="H168" s="216">
        <v>19.440000000000001</v>
      </c>
      <c r="I168" s="217"/>
      <c r="J168" s="218">
        <f>ROUND(I168*H168,2)</f>
        <v>0</v>
      </c>
      <c r="K168" s="214" t="s">
        <v>147</v>
      </c>
      <c r="L168" s="219"/>
      <c r="M168" s="220" t="s">
        <v>1</v>
      </c>
      <c r="N168" s="221" t="s">
        <v>38</v>
      </c>
      <c r="O168" s="75"/>
      <c r="P168" s="187">
        <f>O168*H168</f>
        <v>0</v>
      </c>
      <c r="Q168" s="187">
        <v>1</v>
      </c>
      <c r="R168" s="187">
        <f>Q168*H168</f>
        <v>19.440000000000001</v>
      </c>
      <c r="S168" s="187">
        <v>0</v>
      </c>
      <c r="T168" s="188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89" t="s">
        <v>164</v>
      </c>
      <c r="AT168" s="189" t="s">
        <v>191</v>
      </c>
      <c r="AU168" s="189" t="s">
        <v>82</v>
      </c>
      <c r="AY168" s="17" t="s">
        <v>141</v>
      </c>
      <c r="BE168" s="190">
        <f>IF(N168="základní",J168,0)</f>
        <v>0</v>
      </c>
      <c r="BF168" s="190">
        <f>IF(N168="snížená",J168,0)</f>
        <v>0</v>
      </c>
      <c r="BG168" s="190">
        <f>IF(N168="zákl. přenesená",J168,0)</f>
        <v>0</v>
      </c>
      <c r="BH168" s="190">
        <f>IF(N168="sníž. přenesená",J168,0)</f>
        <v>0</v>
      </c>
      <c r="BI168" s="190">
        <f>IF(N168="nulová",J168,0)</f>
        <v>0</v>
      </c>
      <c r="BJ168" s="17" t="s">
        <v>80</v>
      </c>
      <c r="BK168" s="190">
        <f>ROUND(I168*H168,2)</f>
        <v>0</v>
      </c>
      <c r="BL168" s="17" t="s">
        <v>148</v>
      </c>
      <c r="BM168" s="189" t="s">
        <v>195</v>
      </c>
    </row>
    <row r="169" s="2" customFormat="1">
      <c r="A169" s="36"/>
      <c r="B169" s="37"/>
      <c r="C169" s="36"/>
      <c r="D169" s="191" t="s">
        <v>149</v>
      </c>
      <c r="E169" s="36"/>
      <c r="F169" s="192" t="s">
        <v>193</v>
      </c>
      <c r="G169" s="36"/>
      <c r="H169" s="36"/>
      <c r="I169" s="193"/>
      <c r="J169" s="36"/>
      <c r="K169" s="36"/>
      <c r="L169" s="37"/>
      <c r="M169" s="194"/>
      <c r="N169" s="195"/>
      <c r="O169" s="75"/>
      <c r="P169" s="75"/>
      <c r="Q169" s="75"/>
      <c r="R169" s="75"/>
      <c r="S169" s="75"/>
      <c r="T169" s="76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7" t="s">
        <v>149</v>
      </c>
      <c r="AU169" s="17" t="s">
        <v>82</v>
      </c>
    </row>
    <row r="170" s="13" customFormat="1">
      <c r="A170" s="13"/>
      <c r="B170" s="196"/>
      <c r="C170" s="13"/>
      <c r="D170" s="191" t="s">
        <v>150</v>
      </c>
      <c r="E170" s="197" t="s">
        <v>1</v>
      </c>
      <c r="F170" s="198" t="s">
        <v>196</v>
      </c>
      <c r="G170" s="13"/>
      <c r="H170" s="199">
        <v>19.440000000000001</v>
      </c>
      <c r="I170" s="200"/>
      <c r="J170" s="13"/>
      <c r="K170" s="13"/>
      <c r="L170" s="196"/>
      <c r="M170" s="201"/>
      <c r="N170" s="202"/>
      <c r="O170" s="202"/>
      <c r="P170" s="202"/>
      <c r="Q170" s="202"/>
      <c r="R170" s="202"/>
      <c r="S170" s="202"/>
      <c r="T170" s="20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97" t="s">
        <v>150</v>
      </c>
      <c r="AU170" s="197" t="s">
        <v>82</v>
      </c>
      <c r="AV170" s="13" t="s">
        <v>82</v>
      </c>
      <c r="AW170" s="13" t="s">
        <v>30</v>
      </c>
      <c r="AX170" s="13" t="s">
        <v>73</v>
      </c>
      <c r="AY170" s="197" t="s">
        <v>141</v>
      </c>
    </row>
    <row r="171" s="14" customFormat="1">
      <c r="A171" s="14"/>
      <c r="B171" s="204"/>
      <c r="C171" s="14"/>
      <c r="D171" s="191" t="s">
        <v>150</v>
      </c>
      <c r="E171" s="205" t="s">
        <v>1</v>
      </c>
      <c r="F171" s="206" t="s">
        <v>153</v>
      </c>
      <c r="G171" s="14"/>
      <c r="H171" s="207">
        <v>19.440000000000001</v>
      </c>
      <c r="I171" s="208"/>
      <c r="J171" s="14"/>
      <c r="K171" s="14"/>
      <c r="L171" s="204"/>
      <c r="M171" s="209"/>
      <c r="N171" s="210"/>
      <c r="O171" s="210"/>
      <c r="P171" s="210"/>
      <c r="Q171" s="210"/>
      <c r="R171" s="210"/>
      <c r="S171" s="210"/>
      <c r="T171" s="211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05" t="s">
        <v>150</v>
      </c>
      <c r="AU171" s="205" t="s">
        <v>82</v>
      </c>
      <c r="AV171" s="14" t="s">
        <v>148</v>
      </c>
      <c r="AW171" s="14" t="s">
        <v>30</v>
      </c>
      <c r="AX171" s="14" t="s">
        <v>80</v>
      </c>
      <c r="AY171" s="205" t="s">
        <v>141</v>
      </c>
    </row>
    <row r="172" s="2" customFormat="1" ht="24.15" customHeight="1">
      <c r="A172" s="36"/>
      <c r="B172" s="177"/>
      <c r="C172" s="178" t="s">
        <v>197</v>
      </c>
      <c r="D172" s="178" t="s">
        <v>143</v>
      </c>
      <c r="E172" s="179" t="s">
        <v>198</v>
      </c>
      <c r="F172" s="180" t="s">
        <v>199</v>
      </c>
      <c r="G172" s="181" t="s">
        <v>169</v>
      </c>
      <c r="H172" s="182">
        <v>7.2000000000000002</v>
      </c>
      <c r="I172" s="183"/>
      <c r="J172" s="184">
        <f>ROUND(I172*H172,2)</f>
        <v>0</v>
      </c>
      <c r="K172" s="180" t="s">
        <v>147</v>
      </c>
      <c r="L172" s="37"/>
      <c r="M172" s="185" t="s">
        <v>1</v>
      </c>
      <c r="N172" s="186" t="s">
        <v>38</v>
      </c>
      <c r="O172" s="75"/>
      <c r="P172" s="187">
        <f>O172*H172</f>
        <v>0</v>
      </c>
      <c r="Q172" s="187">
        <v>0</v>
      </c>
      <c r="R172" s="187">
        <f>Q172*H172</f>
        <v>0</v>
      </c>
      <c r="S172" s="187">
        <v>0</v>
      </c>
      <c r="T172" s="188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89" t="s">
        <v>148</v>
      </c>
      <c r="AT172" s="189" t="s">
        <v>143</v>
      </c>
      <c r="AU172" s="189" t="s">
        <v>82</v>
      </c>
      <c r="AY172" s="17" t="s">
        <v>141</v>
      </c>
      <c r="BE172" s="190">
        <f>IF(N172="základní",J172,0)</f>
        <v>0</v>
      </c>
      <c r="BF172" s="190">
        <f>IF(N172="snížená",J172,0)</f>
        <v>0</v>
      </c>
      <c r="BG172" s="190">
        <f>IF(N172="zákl. přenesená",J172,0)</f>
        <v>0</v>
      </c>
      <c r="BH172" s="190">
        <f>IF(N172="sníž. přenesená",J172,0)</f>
        <v>0</v>
      </c>
      <c r="BI172" s="190">
        <f>IF(N172="nulová",J172,0)</f>
        <v>0</v>
      </c>
      <c r="BJ172" s="17" t="s">
        <v>80</v>
      </c>
      <c r="BK172" s="190">
        <f>ROUND(I172*H172,2)</f>
        <v>0</v>
      </c>
      <c r="BL172" s="17" t="s">
        <v>148</v>
      </c>
      <c r="BM172" s="189" t="s">
        <v>200</v>
      </c>
    </row>
    <row r="173" s="2" customFormat="1">
      <c r="A173" s="36"/>
      <c r="B173" s="37"/>
      <c r="C173" s="36"/>
      <c r="D173" s="191" t="s">
        <v>149</v>
      </c>
      <c r="E173" s="36"/>
      <c r="F173" s="192" t="s">
        <v>199</v>
      </c>
      <c r="G173" s="36"/>
      <c r="H173" s="36"/>
      <c r="I173" s="193"/>
      <c r="J173" s="36"/>
      <c r="K173" s="36"/>
      <c r="L173" s="37"/>
      <c r="M173" s="194"/>
      <c r="N173" s="195"/>
      <c r="O173" s="75"/>
      <c r="P173" s="75"/>
      <c r="Q173" s="75"/>
      <c r="R173" s="75"/>
      <c r="S173" s="75"/>
      <c r="T173" s="76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7" t="s">
        <v>149</v>
      </c>
      <c r="AU173" s="17" t="s">
        <v>82</v>
      </c>
    </row>
    <row r="174" s="2" customFormat="1" ht="37.8" customHeight="1">
      <c r="A174" s="36"/>
      <c r="B174" s="177"/>
      <c r="C174" s="178" t="s">
        <v>176</v>
      </c>
      <c r="D174" s="178" t="s">
        <v>143</v>
      </c>
      <c r="E174" s="179" t="s">
        <v>201</v>
      </c>
      <c r="F174" s="180" t="s">
        <v>202</v>
      </c>
      <c r="G174" s="181" t="s">
        <v>169</v>
      </c>
      <c r="H174" s="182">
        <v>38.631999999999998</v>
      </c>
      <c r="I174" s="183"/>
      <c r="J174" s="184">
        <f>ROUND(I174*H174,2)</f>
        <v>0</v>
      </c>
      <c r="K174" s="180" t="s">
        <v>147</v>
      </c>
      <c r="L174" s="37"/>
      <c r="M174" s="185" t="s">
        <v>1</v>
      </c>
      <c r="N174" s="186" t="s">
        <v>38</v>
      </c>
      <c r="O174" s="75"/>
      <c r="P174" s="187">
        <f>O174*H174</f>
        <v>0</v>
      </c>
      <c r="Q174" s="187">
        <v>0</v>
      </c>
      <c r="R174" s="187">
        <f>Q174*H174</f>
        <v>0</v>
      </c>
      <c r="S174" s="187">
        <v>0</v>
      </c>
      <c r="T174" s="188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189" t="s">
        <v>148</v>
      </c>
      <c r="AT174" s="189" t="s">
        <v>143</v>
      </c>
      <c r="AU174" s="189" t="s">
        <v>82</v>
      </c>
      <c r="AY174" s="17" t="s">
        <v>141</v>
      </c>
      <c r="BE174" s="190">
        <f>IF(N174="základní",J174,0)</f>
        <v>0</v>
      </c>
      <c r="BF174" s="190">
        <f>IF(N174="snížená",J174,0)</f>
        <v>0</v>
      </c>
      <c r="BG174" s="190">
        <f>IF(N174="zákl. přenesená",J174,0)</f>
        <v>0</v>
      </c>
      <c r="BH174" s="190">
        <f>IF(N174="sníž. přenesená",J174,0)</f>
        <v>0</v>
      </c>
      <c r="BI174" s="190">
        <f>IF(N174="nulová",J174,0)</f>
        <v>0</v>
      </c>
      <c r="BJ174" s="17" t="s">
        <v>80</v>
      </c>
      <c r="BK174" s="190">
        <f>ROUND(I174*H174,2)</f>
        <v>0</v>
      </c>
      <c r="BL174" s="17" t="s">
        <v>148</v>
      </c>
      <c r="BM174" s="189" t="s">
        <v>203</v>
      </c>
    </row>
    <row r="175" s="2" customFormat="1">
      <c r="A175" s="36"/>
      <c r="B175" s="37"/>
      <c r="C175" s="36"/>
      <c r="D175" s="191" t="s">
        <v>149</v>
      </c>
      <c r="E175" s="36"/>
      <c r="F175" s="192" t="s">
        <v>202</v>
      </c>
      <c r="G175" s="36"/>
      <c r="H175" s="36"/>
      <c r="I175" s="193"/>
      <c r="J175" s="36"/>
      <c r="K175" s="36"/>
      <c r="L175" s="37"/>
      <c r="M175" s="194"/>
      <c r="N175" s="195"/>
      <c r="O175" s="75"/>
      <c r="P175" s="75"/>
      <c r="Q175" s="75"/>
      <c r="R175" s="75"/>
      <c r="S175" s="75"/>
      <c r="T175" s="76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7" t="s">
        <v>149</v>
      </c>
      <c r="AU175" s="17" t="s">
        <v>82</v>
      </c>
    </row>
    <row r="176" s="2" customFormat="1" ht="37.8" customHeight="1">
      <c r="A176" s="36"/>
      <c r="B176" s="177"/>
      <c r="C176" s="178" t="s">
        <v>204</v>
      </c>
      <c r="D176" s="178" t="s">
        <v>143</v>
      </c>
      <c r="E176" s="179" t="s">
        <v>205</v>
      </c>
      <c r="F176" s="180" t="s">
        <v>206</v>
      </c>
      <c r="G176" s="181" t="s">
        <v>169</v>
      </c>
      <c r="H176" s="182">
        <v>38.631999999999998</v>
      </c>
      <c r="I176" s="183"/>
      <c r="J176" s="184">
        <f>ROUND(I176*H176,2)</f>
        <v>0</v>
      </c>
      <c r="K176" s="180" t="s">
        <v>147</v>
      </c>
      <c r="L176" s="37"/>
      <c r="M176" s="185" t="s">
        <v>1</v>
      </c>
      <c r="N176" s="186" t="s">
        <v>38</v>
      </c>
      <c r="O176" s="75"/>
      <c r="P176" s="187">
        <f>O176*H176</f>
        <v>0</v>
      </c>
      <c r="Q176" s="187">
        <v>0</v>
      </c>
      <c r="R176" s="187">
        <f>Q176*H176</f>
        <v>0</v>
      </c>
      <c r="S176" s="187">
        <v>0</v>
      </c>
      <c r="T176" s="188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189" t="s">
        <v>148</v>
      </c>
      <c r="AT176" s="189" t="s">
        <v>143</v>
      </c>
      <c r="AU176" s="189" t="s">
        <v>82</v>
      </c>
      <c r="AY176" s="17" t="s">
        <v>141</v>
      </c>
      <c r="BE176" s="190">
        <f>IF(N176="základní",J176,0)</f>
        <v>0</v>
      </c>
      <c r="BF176" s="190">
        <f>IF(N176="snížená",J176,0)</f>
        <v>0</v>
      </c>
      <c r="BG176" s="190">
        <f>IF(N176="zákl. přenesená",J176,0)</f>
        <v>0</v>
      </c>
      <c r="BH176" s="190">
        <f>IF(N176="sníž. přenesená",J176,0)</f>
        <v>0</v>
      </c>
      <c r="BI176" s="190">
        <f>IF(N176="nulová",J176,0)</f>
        <v>0</v>
      </c>
      <c r="BJ176" s="17" t="s">
        <v>80</v>
      </c>
      <c r="BK176" s="190">
        <f>ROUND(I176*H176,2)</f>
        <v>0</v>
      </c>
      <c r="BL176" s="17" t="s">
        <v>148</v>
      </c>
      <c r="BM176" s="189" t="s">
        <v>207</v>
      </c>
    </row>
    <row r="177" s="2" customFormat="1">
      <c r="A177" s="36"/>
      <c r="B177" s="37"/>
      <c r="C177" s="36"/>
      <c r="D177" s="191" t="s">
        <v>149</v>
      </c>
      <c r="E177" s="36"/>
      <c r="F177" s="192" t="s">
        <v>206</v>
      </c>
      <c r="G177" s="36"/>
      <c r="H177" s="36"/>
      <c r="I177" s="193"/>
      <c r="J177" s="36"/>
      <c r="K177" s="36"/>
      <c r="L177" s="37"/>
      <c r="M177" s="194"/>
      <c r="N177" s="195"/>
      <c r="O177" s="75"/>
      <c r="P177" s="75"/>
      <c r="Q177" s="75"/>
      <c r="R177" s="75"/>
      <c r="S177" s="75"/>
      <c r="T177" s="76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7" t="s">
        <v>149</v>
      </c>
      <c r="AU177" s="17" t="s">
        <v>82</v>
      </c>
    </row>
    <row r="178" s="2" customFormat="1" ht="24.15" customHeight="1">
      <c r="A178" s="36"/>
      <c r="B178" s="177"/>
      <c r="C178" s="178" t="s">
        <v>180</v>
      </c>
      <c r="D178" s="178" t="s">
        <v>143</v>
      </c>
      <c r="E178" s="179" t="s">
        <v>208</v>
      </c>
      <c r="F178" s="180" t="s">
        <v>209</v>
      </c>
      <c r="G178" s="181" t="s">
        <v>169</v>
      </c>
      <c r="H178" s="182">
        <v>38.631999999999998</v>
      </c>
      <c r="I178" s="183"/>
      <c r="J178" s="184">
        <f>ROUND(I178*H178,2)</f>
        <v>0</v>
      </c>
      <c r="K178" s="180" t="s">
        <v>147</v>
      </c>
      <c r="L178" s="37"/>
      <c r="M178" s="185" t="s">
        <v>1</v>
      </c>
      <c r="N178" s="186" t="s">
        <v>38</v>
      </c>
      <c r="O178" s="75"/>
      <c r="P178" s="187">
        <f>O178*H178</f>
        <v>0</v>
      </c>
      <c r="Q178" s="187">
        <v>0</v>
      </c>
      <c r="R178" s="187">
        <f>Q178*H178</f>
        <v>0</v>
      </c>
      <c r="S178" s="187">
        <v>0</v>
      </c>
      <c r="T178" s="188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89" t="s">
        <v>148</v>
      </c>
      <c r="AT178" s="189" t="s">
        <v>143</v>
      </c>
      <c r="AU178" s="189" t="s">
        <v>82</v>
      </c>
      <c r="AY178" s="17" t="s">
        <v>141</v>
      </c>
      <c r="BE178" s="190">
        <f>IF(N178="základní",J178,0)</f>
        <v>0</v>
      </c>
      <c r="BF178" s="190">
        <f>IF(N178="snížená",J178,0)</f>
        <v>0</v>
      </c>
      <c r="BG178" s="190">
        <f>IF(N178="zákl. přenesená",J178,0)</f>
        <v>0</v>
      </c>
      <c r="BH178" s="190">
        <f>IF(N178="sníž. přenesená",J178,0)</f>
        <v>0</v>
      </c>
      <c r="BI178" s="190">
        <f>IF(N178="nulová",J178,0)</f>
        <v>0</v>
      </c>
      <c r="BJ178" s="17" t="s">
        <v>80</v>
      </c>
      <c r="BK178" s="190">
        <f>ROUND(I178*H178,2)</f>
        <v>0</v>
      </c>
      <c r="BL178" s="17" t="s">
        <v>148</v>
      </c>
      <c r="BM178" s="189" t="s">
        <v>210</v>
      </c>
    </row>
    <row r="179" s="2" customFormat="1">
      <c r="A179" s="36"/>
      <c r="B179" s="37"/>
      <c r="C179" s="36"/>
      <c r="D179" s="191" t="s">
        <v>149</v>
      </c>
      <c r="E179" s="36"/>
      <c r="F179" s="192" t="s">
        <v>209</v>
      </c>
      <c r="G179" s="36"/>
      <c r="H179" s="36"/>
      <c r="I179" s="193"/>
      <c r="J179" s="36"/>
      <c r="K179" s="36"/>
      <c r="L179" s="37"/>
      <c r="M179" s="194"/>
      <c r="N179" s="195"/>
      <c r="O179" s="75"/>
      <c r="P179" s="75"/>
      <c r="Q179" s="75"/>
      <c r="R179" s="75"/>
      <c r="S179" s="75"/>
      <c r="T179" s="76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7" t="s">
        <v>149</v>
      </c>
      <c r="AU179" s="17" t="s">
        <v>82</v>
      </c>
    </row>
    <row r="180" s="2" customFormat="1" ht="24.15" customHeight="1">
      <c r="A180" s="36"/>
      <c r="B180" s="177"/>
      <c r="C180" s="178" t="s">
        <v>8</v>
      </c>
      <c r="D180" s="178" t="s">
        <v>143</v>
      </c>
      <c r="E180" s="179" t="s">
        <v>211</v>
      </c>
      <c r="F180" s="180" t="s">
        <v>212</v>
      </c>
      <c r="G180" s="181" t="s">
        <v>169</v>
      </c>
      <c r="H180" s="182">
        <v>38.631999999999998</v>
      </c>
      <c r="I180" s="183"/>
      <c r="J180" s="184">
        <f>ROUND(I180*H180,2)</f>
        <v>0</v>
      </c>
      <c r="K180" s="180" t="s">
        <v>147</v>
      </c>
      <c r="L180" s="37"/>
      <c r="M180" s="185" t="s">
        <v>1</v>
      </c>
      <c r="N180" s="186" t="s">
        <v>38</v>
      </c>
      <c r="O180" s="75"/>
      <c r="P180" s="187">
        <f>O180*H180</f>
        <v>0</v>
      </c>
      <c r="Q180" s="187">
        <v>0</v>
      </c>
      <c r="R180" s="187">
        <f>Q180*H180</f>
        <v>0</v>
      </c>
      <c r="S180" s="187">
        <v>0</v>
      </c>
      <c r="T180" s="188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189" t="s">
        <v>148</v>
      </c>
      <c r="AT180" s="189" t="s">
        <v>143</v>
      </c>
      <c r="AU180" s="189" t="s">
        <v>82</v>
      </c>
      <c r="AY180" s="17" t="s">
        <v>141</v>
      </c>
      <c r="BE180" s="190">
        <f>IF(N180="základní",J180,0)</f>
        <v>0</v>
      </c>
      <c r="BF180" s="190">
        <f>IF(N180="snížená",J180,0)</f>
        <v>0</v>
      </c>
      <c r="BG180" s="190">
        <f>IF(N180="zákl. přenesená",J180,0)</f>
        <v>0</v>
      </c>
      <c r="BH180" s="190">
        <f>IF(N180="sníž. přenesená",J180,0)</f>
        <v>0</v>
      </c>
      <c r="BI180" s="190">
        <f>IF(N180="nulová",J180,0)</f>
        <v>0</v>
      </c>
      <c r="BJ180" s="17" t="s">
        <v>80</v>
      </c>
      <c r="BK180" s="190">
        <f>ROUND(I180*H180,2)</f>
        <v>0</v>
      </c>
      <c r="BL180" s="17" t="s">
        <v>148</v>
      </c>
      <c r="BM180" s="189" t="s">
        <v>213</v>
      </c>
    </row>
    <row r="181" s="2" customFormat="1">
      <c r="A181" s="36"/>
      <c r="B181" s="37"/>
      <c r="C181" s="36"/>
      <c r="D181" s="191" t="s">
        <v>149</v>
      </c>
      <c r="E181" s="36"/>
      <c r="F181" s="192" t="s">
        <v>212</v>
      </c>
      <c r="G181" s="36"/>
      <c r="H181" s="36"/>
      <c r="I181" s="193"/>
      <c r="J181" s="36"/>
      <c r="K181" s="36"/>
      <c r="L181" s="37"/>
      <c r="M181" s="194"/>
      <c r="N181" s="195"/>
      <c r="O181" s="75"/>
      <c r="P181" s="75"/>
      <c r="Q181" s="75"/>
      <c r="R181" s="75"/>
      <c r="S181" s="75"/>
      <c r="T181" s="76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7" t="s">
        <v>149</v>
      </c>
      <c r="AU181" s="17" t="s">
        <v>82</v>
      </c>
    </row>
    <row r="182" s="2" customFormat="1" ht="16.5" customHeight="1">
      <c r="A182" s="36"/>
      <c r="B182" s="177"/>
      <c r="C182" s="178" t="s">
        <v>185</v>
      </c>
      <c r="D182" s="178" t="s">
        <v>143</v>
      </c>
      <c r="E182" s="179" t="s">
        <v>214</v>
      </c>
      <c r="F182" s="180" t="s">
        <v>215</v>
      </c>
      <c r="G182" s="181" t="s">
        <v>169</v>
      </c>
      <c r="H182" s="182">
        <v>38.631999999999998</v>
      </c>
      <c r="I182" s="183"/>
      <c r="J182" s="184">
        <f>ROUND(I182*H182,2)</f>
        <v>0</v>
      </c>
      <c r="K182" s="180" t="s">
        <v>147</v>
      </c>
      <c r="L182" s="37"/>
      <c r="M182" s="185" t="s">
        <v>1</v>
      </c>
      <c r="N182" s="186" t="s">
        <v>38</v>
      </c>
      <c r="O182" s="75"/>
      <c r="P182" s="187">
        <f>O182*H182</f>
        <v>0</v>
      </c>
      <c r="Q182" s="187">
        <v>0</v>
      </c>
      <c r="R182" s="187">
        <f>Q182*H182</f>
        <v>0</v>
      </c>
      <c r="S182" s="187">
        <v>0</v>
      </c>
      <c r="T182" s="188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189" t="s">
        <v>148</v>
      </c>
      <c r="AT182" s="189" t="s">
        <v>143</v>
      </c>
      <c r="AU182" s="189" t="s">
        <v>82</v>
      </c>
      <c r="AY182" s="17" t="s">
        <v>141</v>
      </c>
      <c r="BE182" s="190">
        <f>IF(N182="základní",J182,0)</f>
        <v>0</v>
      </c>
      <c r="BF182" s="190">
        <f>IF(N182="snížená",J182,0)</f>
        <v>0</v>
      </c>
      <c r="BG182" s="190">
        <f>IF(N182="zákl. přenesená",J182,0)</f>
        <v>0</v>
      </c>
      <c r="BH182" s="190">
        <f>IF(N182="sníž. přenesená",J182,0)</f>
        <v>0</v>
      </c>
      <c r="BI182" s="190">
        <f>IF(N182="nulová",J182,0)</f>
        <v>0</v>
      </c>
      <c r="BJ182" s="17" t="s">
        <v>80</v>
      </c>
      <c r="BK182" s="190">
        <f>ROUND(I182*H182,2)</f>
        <v>0</v>
      </c>
      <c r="BL182" s="17" t="s">
        <v>148</v>
      </c>
      <c r="BM182" s="189" t="s">
        <v>216</v>
      </c>
    </row>
    <row r="183" s="2" customFormat="1">
      <c r="A183" s="36"/>
      <c r="B183" s="37"/>
      <c r="C183" s="36"/>
      <c r="D183" s="191" t="s">
        <v>149</v>
      </c>
      <c r="E183" s="36"/>
      <c r="F183" s="192" t="s">
        <v>215</v>
      </c>
      <c r="G183" s="36"/>
      <c r="H183" s="36"/>
      <c r="I183" s="193"/>
      <c r="J183" s="36"/>
      <c r="K183" s="36"/>
      <c r="L183" s="37"/>
      <c r="M183" s="194"/>
      <c r="N183" s="195"/>
      <c r="O183" s="75"/>
      <c r="P183" s="75"/>
      <c r="Q183" s="75"/>
      <c r="R183" s="75"/>
      <c r="S183" s="75"/>
      <c r="T183" s="76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7" t="s">
        <v>149</v>
      </c>
      <c r="AU183" s="17" t="s">
        <v>82</v>
      </c>
    </row>
    <row r="184" s="2" customFormat="1" ht="16.5" customHeight="1">
      <c r="A184" s="36"/>
      <c r="B184" s="177"/>
      <c r="C184" s="178" t="s">
        <v>217</v>
      </c>
      <c r="D184" s="178" t="s">
        <v>143</v>
      </c>
      <c r="E184" s="179" t="s">
        <v>218</v>
      </c>
      <c r="F184" s="180" t="s">
        <v>219</v>
      </c>
      <c r="G184" s="181" t="s">
        <v>146</v>
      </c>
      <c r="H184" s="182">
        <v>100</v>
      </c>
      <c r="I184" s="183"/>
      <c r="J184" s="184">
        <f>ROUND(I184*H184,2)</f>
        <v>0</v>
      </c>
      <c r="K184" s="180" t="s">
        <v>147</v>
      </c>
      <c r="L184" s="37"/>
      <c r="M184" s="185" t="s">
        <v>1</v>
      </c>
      <c r="N184" s="186" t="s">
        <v>38</v>
      </c>
      <c r="O184" s="75"/>
      <c r="P184" s="187">
        <f>O184*H184</f>
        <v>0</v>
      </c>
      <c r="Q184" s="187">
        <v>0</v>
      </c>
      <c r="R184" s="187">
        <f>Q184*H184</f>
        <v>0</v>
      </c>
      <c r="S184" s="187">
        <v>0</v>
      </c>
      <c r="T184" s="188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189" t="s">
        <v>148</v>
      </c>
      <c r="AT184" s="189" t="s">
        <v>143</v>
      </c>
      <c r="AU184" s="189" t="s">
        <v>82</v>
      </c>
      <c r="AY184" s="17" t="s">
        <v>141</v>
      </c>
      <c r="BE184" s="190">
        <f>IF(N184="základní",J184,0)</f>
        <v>0</v>
      </c>
      <c r="BF184" s="190">
        <f>IF(N184="snížená",J184,0)</f>
        <v>0</v>
      </c>
      <c r="BG184" s="190">
        <f>IF(N184="zákl. přenesená",J184,0)</f>
        <v>0</v>
      </c>
      <c r="BH184" s="190">
        <f>IF(N184="sníž. přenesená",J184,0)</f>
        <v>0</v>
      </c>
      <c r="BI184" s="190">
        <f>IF(N184="nulová",J184,0)</f>
        <v>0</v>
      </c>
      <c r="BJ184" s="17" t="s">
        <v>80</v>
      </c>
      <c r="BK184" s="190">
        <f>ROUND(I184*H184,2)</f>
        <v>0</v>
      </c>
      <c r="BL184" s="17" t="s">
        <v>148</v>
      </c>
      <c r="BM184" s="189" t="s">
        <v>220</v>
      </c>
    </row>
    <row r="185" s="2" customFormat="1">
      <c r="A185" s="36"/>
      <c r="B185" s="37"/>
      <c r="C185" s="36"/>
      <c r="D185" s="191" t="s">
        <v>149</v>
      </c>
      <c r="E185" s="36"/>
      <c r="F185" s="192" t="s">
        <v>219</v>
      </c>
      <c r="G185" s="36"/>
      <c r="H185" s="36"/>
      <c r="I185" s="193"/>
      <c r="J185" s="36"/>
      <c r="K185" s="36"/>
      <c r="L185" s="37"/>
      <c r="M185" s="194"/>
      <c r="N185" s="195"/>
      <c r="O185" s="75"/>
      <c r="P185" s="75"/>
      <c r="Q185" s="75"/>
      <c r="R185" s="75"/>
      <c r="S185" s="75"/>
      <c r="T185" s="76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7" t="s">
        <v>149</v>
      </c>
      <c r="AU185" s="17" t="s">
        <v>82</v>
      </c>
    </row>
    <row r="186" s="13" customFormat="1">
      <c r="A186" s="13"/>
      <c r="B186" s="196"/>
      <c r="C186" s="13"/>
      <c r="D186" s="191" t="s">
        <v>150</v>
      </c>
      <c r="E186" s="197" t="s">
        <v>1</v>
      </c>
      <c r="F186" s="198" t="s">
        <v>221</v>
      </c>
      <c r="G186" s="13"/>
      <c r="H186" s="199">
        <v>100</v>
      </c>
      <c r="I186" s="200"/>
      <c r="J186" s="13"/>
      <c r="K186" s="13"/>
      <c r="L186" s="196"/>
      <c r="M186" s="201"/>
      <c r="N186" s="202"/>
      <c r="O186" s="202"/>
      <c r="P186" s="202"/>
      <c r="Q186" s="202"/>
      <c r="R186" s="202"/>
      <c r="S186" s="202"/>
      <c r="T186" s="20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97" t="s">
        <v>150</v>
      </c>
      <c r="AU186" s="197" t="s">
        <v>82</v>
      </c>
      <c r="AV186" s="13" t="s">
        <v>82</v>
      </c>
      <c r="AW186" s="13" t="s">
        <v>30</v>
      </c>
      <c r="AX186" s="13" t="s">
        <v>73</v>
      </c>
      <c r="AY186" s="197" t="s">
        <v>141</v>
      </c>
    </row>
    <row r="187" s="14" customFormat="1">
      <c r="A187" s="14"/>
      <c r="B187" s="204"/>
      <c r="C187" s="14"/>
      <c r="D187" s="191" t="s">
        <v>150</v>
      </c>
      <c r="E187" s="205" t="s">
        <v>1</v>
      </c>
      <c r="F187" s="206" t="s">
        <v>153</v>
      </c>
      <c r="G187" s="14"/>
      <c r="H187" s="207">
        <v>100</v>
      </c>
      <c r="I187" s="208"/>
      <c r="J187" s="14"/>
      <c r="K187" s="14"/>
      <c r="L187" s="204"/>
      <c r="M187" s="209"/>
      <c r="N187" s="210"/>
      <c r="O187" s="210"/>
      <c r="P187" s="210"/>
      <c r="Q187" s="210"/>
      <c r="R187" s="210"/>
      <c r="S187" s="210"/>
      <c r="T187" s="211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05" t="s">
        <v>150</v>
      </c>
      <c r="AU187" s="205" t="s">
        <v>82</v>
      </c>
      <c r="AV187" s="14" t="s">
        <v>148</v>
      </c>
      <c r="AW187" s="14" t="s">
        <v>30</v>
      </c>
      <c r="AX187" s="14" t="s">
        <v>80</v>
      </c>
      <c r="AY187" s="205" t="s">
        <v>141</v>
      </c>
    </row>
    <row r="188" s="12" customFormat="1" ht="22.8" customHeight="1">
      <c r="A188" s="12"/>
      <c r="B188" s="164"/>
      <c r="C188" s="12"/>
      <c r="D188" s="165" t="s">
        <v>72</v>
      </c>
      <c r="E188" s="175" t="s">
        <v>82</v>
      </c>
      <c r="F188" s="175" t="s">
        <v>222</v>
      </c>
      <c r="G188" s="12"/>
      <c r="H188" s="12"/>
      <c r="I188" s="167"/>
      <c r="J188" s="176">
        <f>BK188</f>
        <v>0</v>
      </c>
      <c r="K188" s="12"/>
      <c r="L188" s="164"/>
      <c r="M188" s="169"/>
      <c r="N188" s="170"/>
      <c r="O188" s="170"/>
      <c r="P188" s="171">
        <f>SUM(P189:P198)</f>
        <v>0</v>
      </c>
      <c r="Q188" s="170"/>
      <c r="R188" s="171">
        <f>SUM(R189:R198)</f>
        <v>5.6833299200000003</v>
      </c>
      <c r="S188" s="170"/>
      <c r="T188" s="172">
        <f>SUM(T189:T198)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165" t="s">
        <v>80</v>
      </c>
      <c r="AT188" s="173" t="s">
        <v>72</v>
      </c>
      <c r="AU188" s="173" t="s">
        <v>80</v>
      </c>
      <c r="AY188" s="165" t="s">
        <v>141</v>
      </c>
      <c r="BK188" s="174">
        <f>SUM(BK189:BK198)</f>
        <v>0</v>
      </c>
    </row>
    <row r="189" s="2" customFormat="1" ht="24.15" customHeight="1">
      <c r="A189" s="36"/>
      <c r="B189" s="177"/>
      <c r="C189" s="178" t="s">
        <v>189</v>
      </c>
      <c r="D189" s="178" t="s">
        <v>143</v>
      </c>
      <c r="E189" s="179" t="s">
        <v>223</v>
      </c>
      <c r="F189" s="180" t="s">
        <v>224</v>
      </c>
      <c r="G189" s="181" t="s">
        <v>225</v>
      </c>
      <c r="H189" s="182">
        <v>4</v>
      </c>
      <c r="I189" s="183"/>
      <c r="J189" s="184">
        <f>ROUND(I189*H189,2)</f>
        <v>0</v>
      </c>
      <c r="K189" s="180" t="s">
        <v>147</v>
      </c>
      <c r="L189" s="37"/>
      <c r="M189" s="185" t="s">
        <v>1</v>
      </c>
      <c r="N189" s="186" t="s">
        <v>38</v>
      </c>
      <c r="O189" s="75"/>
      <c r="P189" s="187">
        <f>O189*H189</f>
        <v>0</v>
      </c>
      <c r="Q189" s="187">
        <v>0.15704000000000001</v>
      </c>
      <c r="R189" s="187">
        <f>Q189*H189</f>
        <v>0.62816000000000005</v>
      </c>
      <c r="S189" s="187">
        <v>0</v>
      </c>
      <c r="T189" s="188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189" t="s">
        <v>148</v>
      </c>
      <c r="AT189" s="189" t="s">
        <v>143</v>
      </c>
      <c r="AU189" s="189" t="s">
        <v>82</v>
      </c>
      <c r="AY189" s="17" t="s">
        <v>141</v>
      </c>
      <c r="BE189" s="190">
        <f>IF(N189="základní",J189,0)</f>
        <v>0</v>
      </c>
      <c r="BF189" s="190">
        <f>IF(N189="snížená",J189,0)</f>
        <v>0</v>
      </c>
      <c r="BG189" s="190">
        <f>IF(N189="zákl. přenesená",J189,0)</f>
        <v>0</v>
      </c>
      <c r="BH189" s="190">
        <f>IF(N189="sníž. přenesená",J189,0)</f>
        <v>0</v>
      </c>
      <c r="BI189" s="190">
        <f>IF(N189="nulová",J189,0)</f>
        <v>0</v>
      </c>
      <c r="BJ189" s="17" t="s">
        <v>80</v>
      </c>
      <c r="BK189" s="190">
        <f>ROUND(I189*H189,2)</f>
        <v>0</v>
      </c>
      <c r="BL189" s="17" t="s">
        <v>148</v>
      </c>
      <c r="BM189" s="189" t="s">
        <v>226</v>
      </c>
    </row>
    <row r="190" s="2" customFormat="1">
      <c r="A190" s="36"/>
      <c r="B190" s="37"/>
      <c r="C190" s="36"/>
      <c r="D190" s="191" t="s">
        <v>149</v>
      </c>
      <c r="E190" s="36"/>
      <c r="F190" s="192" t="s">
        <v>224</v>
      </c>
      <c r="G190" s="36"/>
      <c r="H190" s="36"/>
      <c r="I190" s="193"/>
      <c r="J190" s="36"/>
      <c r="K190" s="36"/>
      <c r="L190" s="37"/>
      <c r="M190" s="194"/>
      <c r="N190" s="195"/>
      <c r="O190" s="75"/>
      <c r="P190" s="75"/>
      <c r="Q190" s="75"/>
      <c r="R190" s="75"/>
      <c r="S190" s="75"/>
      <c r="T190" s="76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T190" s="17" t="s">
        <v>149</v>
      </c>
      <c r="AU190" s="17" t="s">
        <v>82</v>
      </c>
    </row>
    <row r="191" s="2" customFormat="1" ht="24.15" customHeight="1">
      <c r="A191" s="36"/>
      <c r="B191" s="177"/>
      <c r="C191" s="178" t="s">
        <v>227</v>
      </c>
      <c r="D191" s="178" t="s">
        <v>143</v>
      </c>
      <c r="E191" s="179" t="s">
        <v>228</v>
      </c>
      <c r="F191" s="180" t="s">
        <v>229</v>
      </c>
      <c r="G191" s="181" t="s">
        <v>159</v>
      </c>
      <c r="H191" s="182">
        <v>10</v>
      </c>
      <c r="I191" s="183"/>
      <c r="J191" s="184">
        <f>ROUND(I191*H191,2)</f>
        <v>0</v>
      </c>
      <c r="K191" s="180" t="s">
        <v>147</v>
      </c>
      <c r="L191" s="37"/>
      <c r="M191" s="185" t="s">
        <v>1</v>
      </c>
      <c r="N191" s="186" t="s">
        <v>38</v>
      </c>
      <c r="O191" s="75"/>
      <c r="P191" s="187">
        <f>O191*H191</f>
        <v>0</v>
      </c>
      <c r="Q191" s="187">
        <v>0.00114</v>
      </c>
      <c r="R191" s="187">
        <f>Q191*H191</f>
        <v>0.0114</v>
      </c>
      <c r="S191" s="187">
        <v>0</v>
      </c>
      <c r="T191" s="188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189" t="s">
        <v>148</v>
      </c>
      <c r="AT191" s="189" t="s">
        <v>143</v>
      </c>
      <c r="AU191" s="189" t="s">
        <v>82</v>
      </c>
      <c r="AY191" s="17" t="s">
        <v>141</v>
      </c>
      <c r="BE191" s="190">
        <f>IF(N191="základní",J191,0)</f>
        <v>0</v>
      </c>
      <c r="BF191" s="190">
        <f>IF(N191="snížená",J191,0)</f>
        <v>0</v>
      </c>
      <c r="BG191" s="190">
        <f>IF(N191="zákl. přenesená",J191,0)</f>
        <v>0</v>
      </c>
      <c r="BH191" s="190">
        <f>IF(N191="sníž. přenesená",J191,0)</f>
        <v>0</v>
      </c>
      <c r="BI191" s="190">
        <f>IF(N191="nulová",J191,0)</f>
        <v>0</v>
      </c>
      <c r="BJ191" s="17" t="s">
        <v>80</v>
      </c>
      <c r="BK191" s="190">
        <f>ROUND(I191*H191,2)</f>
        <v>0</v>
      </c>
      <c r="BL191" s="17" t="s">
        <v>148</v>
      </c>
      <c r="BM191" s="189" t="s">
        <v>230</v>
      </c>
    </row>
    <row r="192" s="2" customFormat="1">
      <c r="A192" s="36"/>
      <c r="B192" s="37"/>
      <c r="C192" s="36"/>
      <c r="D192" s="191" t="s">
        <v>149</v>
      </c>
      <c r="E192" s="36"/>
      <c r="F192" s="192" t="s">
        <v>229</v>
      </c>
      <c r="G192" s="36"/>
      <c r="H192" s="36"/>
      <c r="I192" s="193"/>
      <c r="J192" s="36"/>
      <c r="K192" s="36"/>
      <c r="L192" s="37"/>
      <c r="M192" s="194"/>
      <c r="N192" s="195"/>
      <c r="O192" s="75"/>
      <c r="P192" s="75"/>
      <c r="Q192" s="75"/>
      <c r="R192" s="75"/>
      <c r="S192" s="75"/>
      <c r="T192" s="76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7" t="s">
        <v>149</v>
      </c>
      <c r="AU192" s="17" t="s">
        <v>82</v>
      </c>
    </row>
    <row r="193" s="13" customFormat="1">
      <c r="A193" s="13"/>
      <c r="B193" s="196"/>
      <c r="C193" s="13"/>
      <c r="D193" s="191" t="s">
        <v>150</v>
      </c>
      <c r="E193" s="197" t="s">
        <v>1</v>
      </c>
      <c r="F193" s="198" t="s">
        <v>231</v>
      </c>
      <c r="G193" s="13"/>
      <c r="H193" s="199">
        <v>10</v>
      </c>
      <c r="I193" s="200"/>
      <c r="J193" s="13"/>
      <c r="K193" s="13"/>
      <c r="L193" s="196"/>
      <c r="M193" s="201"/>
      <c r="N193" s="202"/>
      <c r="O193" s="202"/>
      <c r="P193" s="202"/>
      <c r="Q193" s="202"/>
      <c r="R193" s="202"/>
      <c r="S193" s="202"/>
      <c r="T193" s="20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197" t="s">
        <v>150</v>
      </c>
      <c r="AU193" s="197" t="s">
        <v>82</v>
      </c>
      <c r="AV193" s="13" t="s">
        <v>82</v>
      </c>
      <c r="AW193" s="13" t="s">
        <v>30</v>
      </c>
      <c r="AX193" s="13" t="s">
        <v>73</v>
      </c>
      <c r="AY193" s="197" t="s">
        <v>141</v>
      </c>
    </row>
    <row r="194" s="14" customFormat="1">
      <c r="A194" s="14"/>
      <c r="B194" s="204"/>
      <c r="C194" s="14"/>
      <c r="D194" s="191" t="s">
        <v>150</v>
      </c>
      <c r="E194" s="205" t="s">
        <v>1</v>
      </c>
      <c r="F194" s="206" t="s">
        <v>153</v>
      </c>
      <c r="G194" s="14"/>
      <c r="H194" s="207">
        <v>10</v>
      </c>
      <c r="I194" s="208"/>
      <c r="J194" s="14"/>
      <c r="K194" s="14"/>
      <c r="L194" s="204"/>
      <c r="M194" s="209"/>
      <c r="N194" s="210"/>
      <c r="O194" s="210"/>
      <c r="P194" s="210"/>
      <c r="Q194" s="210"/>
      <c r="R194" s="210"/>
      <c r="S194" s="210"/>
      <c r="T194" s="211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05" t="s">
        <v>150</v>
      </c>
      <c r="AU194" s="205" t="s">
        <v>82</v>
      </c>
      <c r="AV194" s="14" t="s">
        <v>148</v>
      </c>
      <c r="AW194" s="14" t="s">
        <v>30</v>
      </c>
      <c r="AX194" s="14" t="s">
        <v>80</v>
      </c>
      <c r="AY194" s="205" t="s">
        <v>141</v>
      </c>
    </row>
    <row r="195" s="2" customFormat="1" ht="16.5" customHeight="1">
      <c r="A195" s="36"/>
      <c r="B195" s="177"/>
      <c r="C195" s="178" t="s">
        <v>195</v>
      </c>
      <c r="D195" s="178" t="s">
        <v>143</v>
      </c>
      <c r="E195" s="179" t="s">
        <v>232</v>
      </c>
      <c r="F195" s="180" t="s">
        <v>233</v>
      </c>
      <c r="G195" s="181" t="s">
        <v>169</v>
      </c>
      <c r="H195" s="182">
        <v>2.016</v>
      </c>
      <c r="I195" s="183"/>
      <c r="J195" s="184">
        <f>ROUND(I195*H195,2)</f>
        <v>0</v>
      </c>
      <c r="K195" s="180" t="s">
        <v>147</v>
      </c>
      <c r="L195" s="37"/>
      <c r="M195" s="185" t="s">
        <v>1</v>
      </c>
      <c r="N195" s="186" t="s">
        <v>38</v>
      </c>
      <c r="O195" s="75"/>
      <c r="P195" s="187">
        <f>O195*H195</f>
        <v>0</v>
      </c>
      <c r="Q195" s="187">
        <v>2.5018699999999998</v>
      </c>
      <c r="R195" s="187">
        <f>Q195*H195</f>
        <v>5.0437699199999999</v>
      </c>
      <c r="S195" s="187">
        <v>0</v>
      </c>
      <c r="T195" s="188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189" t="s">
        <v>148</v>
      </c>
      <c r="AT195" s="189" t="s">
        <v>143</v>
      </c>
      <c r="AU195" s="189" t="s">
        <v>82</v>
      </c>
      <c r="AY195" s="17" t="s">
        <v>141</v>
      </c>
      <c r="BE195" s="190">
        <f>IF(N195="základní",J195,0)</f>
        <v>0</v>
      </c>
      <c r="BF195" s="190">
        <f>IF(N195="snížená",J195,0)</f>
        <v>0</v>
      </c>
      <c r="BG195" s="190">
        <f>IF(N195="zákl. přenesená",J195,0)</f>
        <v>0</v>
      </c>
      <c r="BH195" s="190">
        <f>IF(N195="sníž. přenesená",J195,0)</f>
        <v>0</v>
      </c>
      <c r="BI195" s="190">
        <f>IF(N195="nulová",J195,0)</f>
        <v>0</v>
      </c>
      <c r="BJ195" s="17" t="s">
        <v>80</v>
      </c>
      <c r="BK195" s="190">
        <f>ROUND(I195*H195,2)</f>
        <v>0</v>
      </c>
      <c r="BL195" s="17" t="s">
        <v>148</v>
      </c>
      <c r="BM195" s="189" t="s">
        <v>234</v>
      </c>
    </row>
    <row r="196" s="2" customFormat="1">
      <c r="A196" s="36"/>
      <c r="B196" s="37"/>
      <c r="C196" s="36"/>
      <c r="D196" s="191" t="s">
        <v>149</v>
      </c>
      <c r="E196" s="36"/>
      <c r="F196" s="192" t="s">
        <v>233</v>
      </c>
      <c r="G196" s="36"/>
      <c r="H196" s="36"/>
      <c r="I196" s="193"/>
      <c r="J196" s="36"/>
      <c r="K196" s="36"/>
      <c r="L196" s="37"/>
      <c r="M196" s="194"/>
      <c r="N196" s="195"/>
      <c r="O196" s="75"/>
      <c r="P196" s="75"/>
      <c r="Q196" s="75"/>
      <c r="R196" s="75"/>
      <c r="S196" s="75"/>
      <c r="T196" s="76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T196" s="17" t="s">
        <v>149</v>
      </c>
      <c r="AU196" s="17" t="s">
        <v>82</v>
      </c>
    </row>
    <row r="197" s="13" customFormat="1">
      <c r="A197" s="13"/>
      <c r="B197" s="196"/>
      <c r="C197" s="13"/>
      <c r="D197" s="191" t="s">
        <v>150</v>
      </c>
      <c r="E197" s="197" t="s">
        <v>1</v>
      </c>
      <c r="F197" s="198" t="s">
        <v>235</v>
      </c>
      <c r="G197" s="13"/>
      <c r="H197" s="199">
        <v>2.016</v>
      </c>
      <c r="I197" s="200"/>
      <c r="J197" s="13"/>
      <c r="K197" s="13"/>
      <c r="L197" s="196"/>
      <c r="M197" s="201"/>
      <c r="N197" s="202"/>
      <c r="O197" s="202"/>
      <c r="P197" s="202"/>
      <c r="Q197" s="202"/>
      <c r="R197" s="202"/>
      <c r="S197" s="202"/>
      <c r="T197" s="20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97" t="s">
        <v>150</v>
      </c>
      <c r="AU197" s="197" t="s">
        <v>82</v>
      </c>
      <c r="AV197" s="13" t="s">
        <v>82</v>
      </c>
      <c r="AW197" s="13" t="s">
        <v>30</v>
      </c>
      <c r="AX197" s="13" t="s">
        <v>73</v>
      </c>
      <c r="AY197" s="197" t="s">
        <v>141</v>
      </c>
    </row>
    <row r="198" s="14" customFormat="1">
      <c r="A198" s="14"/>
      <c r="B198" s="204"/>
      <c r="C198" s="14"/>
      <c r="D198" s="191" t="s">
        <v>150</v>
      </c>
      <c r="E198" s="205" t="s">
        <v>1</v>
      </c>
      <c r="F198" s="206" t="s">
        <v>153</v>
      </c>
      <c r="G198" s="14"/>
      <c r="H198" s="207">
        <v>2.016</v>
      </c>
      <c r="I198" s="208"/>
      <c r="J198" s="14"/>
      <c r="K198" s="14"/>
      <c r="L198" s="204"/>
      <c r="M198" s="209"/>
      <c r="N198" s="210"/>
      <c r="O198" s="210"/>
      <c r="P198" s="210"/>
      <c r="Q198" s="210"/>
      <c r="R198" s="210"/>
      <c r="S198" s="210"/>
      <c r="T198" s="211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05" t="s">
        <v>150</v>
      </c>
      <c r="AU198" s="205" t="s">
        <v>82</v>
      </c>
      <c r="AV198" s="14" t="s">
        <v>148</v>
      </c>
      <c r="AW198" s="14" t="s">
        <v>30</v>
      </c>
      <c r="AX198" s="14" t="s">
        <v>80</v>
      </c>
      <c r="AY198" s="205" t="s">
        <v>141</v>
      </c>
    </row>
    <row r="199" s="12" customFormat="1" ht="22.8" customHeight="1">
      <c r="A199" s="12"/>
      <c r="B199" s="164"/>
      <c r="C199" s="12"/>
      <c r="D199" s="165" t="s">
        <v>72</v>
      </c>
      <c r="E199" s="175" t="s">
        <v>156</v>
      </c>
      <c r="F199" s="175" t="s">
        <v>236</v>
      </c>
      <c r="G199" s="12"/>
      <c r="H199" s="12"/>
      <c r="I199" s="167"/>
      <c r="J199" s="176">
        <f>BK199</f>
        <v>0</v>
      </c>
      <c r="K199" s="12"/>
      <c r="L199" s="164"/>
      <c r="M199" s="169"/>
      <c r="N199" s="170"/>
      <c r="O199" s="170"/>
      <c r="P199" s="171">
        <f>SUM(P200:P228)</f>
        <v>0</v>
      </c>
      <c r="Q199" s="170"/>
      <c r="R199" s="171">
        <f>SUM(R200:R228)</f>
        <v>33.95323475</v>
      </c>
      <c r="S199" s="170"/>
      <c r="T199" s="172">
        <f>SUM(T200:T228)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165" t="s">
        <v>80</v>
      </c>
      <c r="AT199" s="173" t="s">
        <v>72</v>
      </c>
      <c r="AU199" s="173" t="s">
        <v>80</v>
      </c>
      <c r="AY199" s="165" t="s">
        <v>141</v>
      </c>
      <c r="BK199" s="174">
        <f>SUM(BK200:BK228)</f>
        <v>0</v>
      </c>
    </row>
    <row r="200" s="2" customFormat="1" ht="24.15" customHeight="1">
      <c r="A200" s="36"/>
      <c r="B200" s="177"/>
      <c r="C200" s="178" t="s">
        <v>7</v>
      </c>
      <c r="D200" s="178" t="s">
        <v>143</v>
      </c>
      <c r="E200" s="179" t="s">
        <v>237</v>
      </c>
      <c r="F200" s="180" t="s">
        <v>238</v>
      </c>
      <c r="G200" s="181" t="s">
        <v>169</v>
      </c>
      <c r="H200" s="182">
        <v>3.8399999999999999</v>
      </c>
      <c r="I200" s="183"/>
      <c r="J200" s="184">
        <f>ROUND(I200*H200,2)</f>
        <v>0</v>
      </c>
      <c r="K200" s="180" t="s">
        <v>147</v>
      </c>
      <c r="L200" s="37"/>
      <c r="M200" s="185" t="s">
        <v>1</v>
      </c>
      <c r="N200" s="186" t="s">
        <v>38</v>
      </c>
      <c r="O200" s="75"/>
      <c r="P200" s="187">
        <f>O200*H200</f>
        <v>0</v>
      </c>
      <c r="Q200" s="187">
        <v>2.3014899999999998</v>
      </c>
      <c r="R200" s="187">
        <f>Q200*H200</f>
        <v>8.8377215999999983</v>
      </c>
      <c r="S200" s="187">
        <v>0</v>
      </c>
      <c r="T200" s="188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189" t="s">
        <v>148</v>
      </c>
      <c r="AT200" s="189" t="s">
        <v>143</v>
      </c>
      <c r="AU200" s="189" t="s">
        <v>82</v>
      </c>
      <c r="AY200" s="17" t="s">
        <v>141</v>
      </c>
      <c r="BE200" s="190">
        <f>IF(N200="základní",J200,0)</f>
        <v>0</v>
      </c>
      <c r="BF200" s="190">
        <f>IF(N200="snížená",J200,0)</f>
        <v>0</v>
      </c>
      <c r="BG200" s="190">
        <f>IF(N200="zákl. přenesená",J200,0)</f>
        <v>0</v>
      </c>
      <c r="BH200" s="190">
        <f>IF(N200="sníž. přenesená",J200,0)</f>
        <v>0</v>
      </c>
      <c r="BI200" s="190">
        <f>IF(N200="nulová",J200,0)</f>
        <v>0</v>
      </c>
      <c r="BJ200" s="17" t="s">
        <v>80</v>
      </c>
      <c r="BK200" s="190">
        <f>ROUND(I200*H200,2)</f>
        <v>0</v>
      </c>
      <c r="BL200" s="17" t="s">
        <v>148</v>
      </c>
      <c r="BM200" s="189" t="s">
        <v>239</v>
      </c>
    </row>
    <row r="201" s="2" customFormat="1">
      <c r="A201" s="36"/>
      <c r="B201" s="37"/>
      <c r="C201" s="36"/>
      <c r="D201" s="191" t="s">
        <v>149</v>
      </c>
      <c r="E201" s="36"/>
      <c r="F201" s="192" t="s">
        <v>238</v>
      </c>
      <c r="G201" s="36"/>
      <c r="H201" s="36"/>
      <c r="I201" s="193"/>
      <c r="J201" s="36"/>
      <c r="K201" s="36"/>
      <c r="L201" s="37"/>
      <c r="M201" s="194"/>
      <c r="N201" s="195"/>
      <c r="O201" s="75"/>
      <c r="P201" s="75"/>
      <c r="Q201" s="75"/>
      <c r="R201" s="75"/>
      <c r="S201" s="75"/>
      <c r="T201" s="76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T201" s="17" t="s">
        <v>149</v>
      </c>
      <c r="AU201" s="17" t="s">
        <v>82</v>
      </c>
    </row>
    <row r="202" s="13" customFormat="1">
      <c r="A202" s="13"/>
      <c r="B202" s="196"/>
      <c r="C202" s="13"/>
      <c r="D202" s="191" t="s">
        <v>150</v>
      </c>
      <c r="E202" s="197" t="s">
        <v>1</v>
      </c>
      <c r="F202" s="198" t="s">
        <v>240</v>
      </c>
      <c r="G202" s="13"/>
      <c r="H202" s="199">
        <v>3.8399999999999999</v>
      </c>
      <c r="I202" s="200"/>
      <c r="J202" s="13"/>
      <c r="K202" s="13"/>
      <c r="L202" s="196"/>
      <c r="M202" s="201"/>
      <c r="N202" s="202"/>
      <c r="O202" s="202"/>
      <c r="P202" s="202"/>
      <c r="Q202" s="202"/>
      <c r="R202" s="202"/>
      <c r="S202" s="202"/>
      <c r="T202" s="20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197" t="s">
        <v>150</v>
      </c>
      <c r="AU202" s="197" t="s">
        <v>82</v>
      </c>
      <c r="AV202" s="13" t="s">
        <v>82</v>
      </c>
      <c r="AW202" s="13" t="s">
        <v>30</v>
      </c>
      <c r="AX202" s="13" t="s">
        <v>73</v>
      </c>
      <c r="AY202" s="197" t="s">
        <v>141</v>
      </c>
    </row>
    <row r="203" s="14" customFormat="1">
      <c r="A203" s="14"/>
      <c r="B203" s="204"/>
      <c r="C203" s="14"/>
      <c r="D203" s="191" t="s">
        <v>150</v>
      </c>
      <c r="E203" s="205" t="s">
        <v>1</v>
      </c>
      <c r="F203" s="206" t="s">
        <v>153</v>
      </c>
      <c r="G203" s="14"/>
      <c r="H203" s="207">
        <v>3.8399999999999999</v>
      </c>
      <c r="I203" s="208"/>
      <c r="J203" s="14"/>
      <c r="K203" s="14"/>
      <c r="L203" s="204"/>
      <c r="M203" s="209"/>
      <c r="N203" s="210"/>
      <c r="O203" s="210"/>
      <c r="P203" s="210"/>
      <c r="Q203" s="210"/>
      <c r="R203" s="210"/>
      <c r="S203" s="210"/>
      <c r="T203" s="211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05" t="s">
        <v>150</v>
      </c>
      <c r="AU203" s="205" t="s">
        <v>82</v>
      </c>
      <c r="AV203" s="14" t="s">
        <v>148</v>
      </c>
      <c r="AW203" s="14" t="s">
        <v>30</v>
      </c>
      <c r="AX203" s="14" t="s">
        <v>80</v>
      </c>
      <c r="AY203" s="205" t="s">
        <v>141</v>
      </c>
    </row>
    <row r="204" s="2" customFormat="1" ht="16.5" customHeight="1">
      <c r="A204" s="36"/>
      <c r="B204" s="177"/>
      <c r="C204" s="178" t="s">
        <v>200</v>
      </c>
      <c r="D204" s="178" t="s">
        <v>143</v>
      </c>
      <c r="E204" s="179" t="s">
        <v>241</v>
      </c>
      <c r="F204" s="180" t="s">
        <v>242</v>
      </c>
      <c r="G204" s="181" t="s">
        <v>169</v>
      </c>
      <c r="H204" s="182">
        <v>9.2599999999999998</v>
      </c>
      <c r="I204" s="183"/>
      <c r="J204" s="184">
        <f>ROUND(I204*H204,2)</f>
        <v>0</v>
      </c>
      <c r="K204" s="180" t="s">
        <v>147</v>
      </c>
      <c r="L204" s="37"/>
      <c r="M204" s="185" t="s">
        <v>1</v>
      </c>
      <c r="N204" s="186" t="s">
        <v>38</v>
      </c>
      <c r="O204" s="75"/>
      <c r="P204" s="187">
        <f>O204*H204</f>
        <v>0</v>
      </c>
      <c r="Q204" s="187">
        <v>2.5020899999999999</v>
      </c>
      <c r="R204" s="187">
        <f>Q204*H204</f>
        <v>23.169353399999999</v>
      </c>
      <c r="S204" s="187">
        <v>0</v>
      </c>
      <c r="T204" s="188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189" t="s">
        <v>148</v>
      </c>
      <c r="AT204" s="189" t="s">
        <v>143</v>
      </c>
      <c r="AU204" s="189" t="s">
        <v>82</v>
      </c>
      <c r="AY204" s="17" t="s">
        <v>141</v>
      </c>
      <c r="BE204" s="190">
        <f>IF(N204="základní",J204,0)</f>
        <v>0</v>
      </c>
      <c r="BF204" s="190">
        <f>IF(N204="snížená",J204,0)</f>
        <v>0</v>
      </c>
      <c r="BG204" s="190">
        <f>IF(N204="zákl. přenesená",J204,0)</f>
        <v>0</v>
      </c>
      <c r="BH204" s="190">
        <f>IF(N204="sníž. přenesená",J204,0)</f>
        <v>0</v>
      </c>
      <c r="BI204" s="190">
        <f>IF(N204="nulová",J204,0)</f>
        <v>0</v>
      </c>
      <c r="BJ204" s="17" t="s">
        <v>80</v>
      </c>
      <c r="BK204" s="190">
        <f>ROUND(I204*H204,2)</f>
        <v>0</v>
      </c>
      <c r="BL204" s="17" t="s">
        <v>148</v>
      </c>
      <c r="BM204" s="189" t="s">
        <v>243</v>
      </c>
    </row>
    <row r="205" s="2" customFormat="1">
      <c r="A205" s="36"/>
      <c r="B205" s="37"/>
      <c r="C205" s="36"/>
      <c r="D205" s="191" t="s">
        <v>149</v>
      </c>
      <c r="E205" s="36"/>
      <c r="F205" s="192" t="s">
        <v>242</v>
      </c>
      <c r="G205" s="36"/>
      <c r="H205" s="36"/>
      <c r="I205" s="193"/>
      <c r="J205" s="36"/>
      <c r="K205" s="36"/>
      <c r="L205" s="37"/>
      <c r="M205" s="194"/>
      <c r="N205" s="195"/>
      <c r="O205" s="75"/>
      <c r="P205" s="75"/>
      <c r="Q205" s="75"/>
      <c r="R205" s="75"/>
      <c r="S205" s="75"/>
      <c r="T205" s="76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T205" s="17" t="s">
        <v>149</v>
      </c>
      <c r="AU205" s="17" t="s">
        <v>82</v>
      </c>
    </row>
    <row r="206" s="13" customFormat="1">
      <c r="A206" s="13"/>
      <c r="B206" s="196"/>
      <c r="C206" s="13"/>
      <c r="D206" s="191" t="s">
        <v>150</v>
      </c>
      <c r="E206" s="197" t="s">
        <v>1</v>
      </c>
      <c r="F206" s="198" t="s">
        <v>244</v>
      </c>
      <c r="G206" s="13"/>
      <c r="H206" s="199">
        <v>0.67500000000000004</v>
      </c>
      <c r="I206" s="200"/>
      <c r="J206" s="13"/>
      <c r="K206" s="13"/>
      <c r="L206" s="196"/>
      <c r="M206" s="201"/>
      <c r="N206" s="202"/>
      <c r="O206" s="202"/>
      <c r="P206" s="202"/>
      <c r="Q206" s="202"/>
      <c r="R206" s="202"/>
      <c r="S206" s="202"/>
      <c r="T206" s="20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197" t="s">
        <v>150</v>
      </c>
      <c r="AU206" s="197" t="s">
        <v>82</v>
      </c>
      <c r="AV206" s="13" t="s">
        <v>82</v>
      </c>
      <c r="AW206" s="13" t="s">
        <v>30</v>
      </c>
      <c r="AX206" s="13" t="s">
        <v>73</v>
      </c>
      <c r="AY206" s="197" t="s">
        <v>141</v>
      </c>
    </row>
    <row r="207" s="13" customFormat="1">
      <c r="A207" s="13"/>
      <c r="B207" s="196"/>
      <c r="C207" s="13"/>
      <c r="D207" s="191" t="s">
        <v>150</v>
      </c>
      <c r="E207" s="197" t="s">
        <v>1</v>
      </c>
      <c r="F207" s="198" t="s">
        <v>245</v>
      </c>
      <c r="G207" s="13"/>
      <c r="H207" s="199">
        <v>0.48999999999999999</v>
      </c>
      <c r="I207" s="200"/>
      <c r="J207" s="13"/>
      <c r="K207" s="13"/>
      <c r="L207" s="196"/>
      <c r="M207" s="201"/>
      <c r="N207" s="202"/>
      <c r="O207" s="202"/>
      <c r="P207" s="202"/>
      <c r="Q207" s="202"/>
      <c r="R207" s="202"/>
      <c r="S207" s="202"/>
      <c r="T207" s="20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197" t="s">
        <v>150</v>
      </c>
      <c r="AU207" s="197" t="s">
        <v>82</v>
      </c>
      <c r="AV207" s="13" t="s">
        <v>82</v>
      </c>
      <c r="AW207" s="13" t="s">
        <v>30</v>
      </c>
      <c r="AX207" s="13" t="s">
        <v>73</v>
      </c>
      <c r="AY207" s="197" t="s">
        <v>141</v>
      </c>
    </row>
    <row r="208" s="13" customFormat="1">
      <c r="A208" s="13"/>
      <c r="B208" s="196"/>
      <c r="C208" s="13"/>
      <c r="D208" s="191" t="s">
        <v>150</v>
      </c>
      <c r="E208" s="197" t="s">
        <v>1</v>
      </c>
      <c r="F208" s="198" t="s">
        <v>246</v>
      </c>
      <c r="G208" s="13"/>
      <c r="H208" s="199">
        <v>6.8650000000000002</v>
      </c>
      <c r="I208" s="200"/>
      <c r="J208" s="13"/>
      <c r="K208" s="13"/>
      <c r="L208" s="196"/>
      <c r="M208" s="201"/>
      <c r="N208" s="202"/>
      <c r="O208" s="202"/>
      <c r="P208" s="202"/>
      <c r="Q208" s="202"/>
      <c r="R208" s="202"/>
      <c r="S208" s="202"/>
      <c r="T208" s="20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197" t="s">
        <v>150</v>
      </c>
      <c r="AU208" s="197" t="s">
        <v>82</v>
      </c>
      <c r="AV208" s="13" t="s">
        <v>82</v>
      </c>
      <c r="AW208" s="13" t="s">
        <v>30</v>
      </c>
      <c r="AX208" s="13" t="s">
        <v>73</v>
      </c>
      <c r="AY208" s="197" t="s">
        <v>141</v>
      </c>
    </row>
    <row r="209" s="13" customFormat="1">
      <c r="A209" s="13"/>
      <c r="B209" s="196"/>
      <c r="C209" s="13"/>
      <c r="D209" s="191" t="s">
        <v>150</v>
      </c>
      <c r="E209" s="197" t="s">
        <v>1</v>
      </c>
      <c r="F209" s="198" t="s">
        <v>247</v>
      </c>
      <c r="G209" s="13"/>
      <c r="H209" s="199">
        <v>0.73999999999999999</v>
      </c>
      <c r="I209" s="200"/>
      <c r="J209" s="13"/>
      <c r="K209" s="13"/>
      <c r="L209" s="196"/>
      <c r="M209" s="201"/>
      <c r="N209" s="202"/>
      <c r="O209" s="202"/>
      <c r="P209" s="202"/>
      <c r="Q209" s="202"/>
      <c r="R209" s="202"/>
      <c r="S209" s="202"/>
      <c r="T209" s="20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197" t="s">
        <v>150</v>
      </c>
      <c r="AU209" s="197" t="s">
        <v>82</v>
      </c>
      <c r="AV209" s="13" t="s">
        <v>82</v>
      </c>
      <c r="AW209" s="13" t="s">
        <v>30</v>
      </c>
      <c r="AX209" s="13" t="s">
        <v>73</v>
      </c>
      <c r="AY209" s="197" t="s">
        <v>141</v>
      </c>
    </row>
    <row r="210" s="13" customFormat="1">
      <c r="A210" s="13"/>
      <c r="B210" s="196"/>
      <c r="C210" s="13"/>
      <c r="D210" s="191" t="s">
        <v>150</v>
      </c>
      <c r="E210" s="197" t="s">
        <v>1</v>
      </c>
      <c r="F210" s="198" t="s">
        <v>248</v>
      </c>
      <c r="G210" s="13"/>
      <c r="H210" s="199">
        <v>0.48999999999999999</v>
      </c>
      <c r="I210" s="200"/>
      <c r="J210" s="13"/>
      <c r="K210" s="13"/>
      <c r="L210" s="196"/>
      <c r="M210" s="201"/>
      <c r="N210" s="202"/>
      <c r="O210" s="202"/>
      <c r="P210" s="202"/>
      <c r="Q210" s="202"/>
      <c r="R210" s="202"/>
      <c r="S210" s="202"/>
      <c r="T210" s="20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197" t="s">
        <v>150</v>
      </c>
      <c r="AU210" s="197" t="s">
        <v>82</v>
      </c>
      <c r="AV210" s="13" t="s">
        <v>82</v>
      </c>
      <c r="AW210" s="13" t="s">
        <v>30</v>
      </c>
      <c r="AX210" s="13" t="s">
        <v>73</v>
      </c>
      <c r="AY210" s="197" t="s">
        <v>141</v>
      </c>
    </row>
    <row r="211" s="14" customFormat="1">
      <c r="A211" s="14"/>
      <c r="B211" s="204"/>
      <c r="C211" s="14"/>
      <c r="D211" s="191" t="s">
        <v>150</v>
      </c>
      <c r="E211" s="205" t="s">
        <v>1</v>
      </c>
      <c r="F211" s="206" t="s">
        <v>153</v>
      </c>
      <c r="G211" s="14"/>
      <c r="H211" s="207">
        <v>9.2600000000000016</v>
      </c>
      <c r="I211" s="208"/>
      <c r="J211" s="14"/>
      <c r="K211" s="14"/>
      <c r="L211" s="204"/>
      <c r="M211" s="209"/>
      <c r="N211" s="210"/>
      <c r="O211" s="210"/>
      <c r="P211" s="210"/>
      <c r="Q211" s="210"/>
      <c r="R211" s="210"/>
      <c r="S211" s="210"/>
      <c r="T211" s="211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05" t="s">
        <v>150</v>
      </c>
      <c r="AU211" s="205" t="s">
        <v>82</v>
      </c>
      <c r="AV211" s="14" t="s">
        <v>148</v>
      </c>
      <c r="AW211" s="14" t="s">
        <v>30</v>
      </c>
      <c r="AX211" s="14" t="s">
        <v>80</v>
      </c>
      <c r="AY211" s="205" t="s">
        <v>141</v>
      </c>
    </row>
    <row r="212" s="2" customFormat="1" ht="24.15" customHeight="1">
      <c r="A212" s="36"/>
      <c r="B212" s="177"/>
      <c r="C212" s="178" t="s">
        <v>249</v>
      </c>
      <c r="D212" s="178" t="s">
        <v>143</v>
      </c>
      <c r="E212" s="179" t="s">
        <v>250</v>
      </c>
      <c r="F212" s="180" t="s">
        <v>251</v>
      </c>
      <c r="G212" s="181" t="s">
        <v>169</v>
      </c>
      <c r="H212" s="182">
        <v>9.2599999999999998</v>
      </c>
      <c r="I212" s="183"/>
      <c r="J212" s="184">
        <f>ROUND(I212*H212,2)</f>
        <v>0</v>
      </c>
      <c r="K212" s="180" t="s">
        <v>147</v>
      </c>
      <c r="L212" s="37"/>
      <c r="M212" s="185" t="s">
        <v>1</v>
      </c>
      <c r="N212" s="186" t="s">
        <v>38</v>
      </c>
      <c r="O212" s="75"/>
      <c r="P212" s="187">
        <f>O212*H212</f>
        <v>0</v>
      </c>
      <c r="Q212" s="187">
        <v>0.048579999999999998</v>
      </c>
      <c r="R212" s="187">
        <f>Q212*H212</f>
        <v>0.4498508</v>
      </c>
      <c r="S212" s="187">
        <v>0</v>
      </c>
      <c r="T212" s="188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189" t="s">
        <v>148</v>
      </c>
      <c r="AT212" s="189" t="s">
        <v>143</v>
      </c>
      <c r="AU212" s="189" t="s">
        <v>82</v>
      </c>
      <c r="AY212" s="17" t="s">
        <v>141</v>
      </c>
      <c r="BE212" s="190">
        <f>IF(N212="základní",J212,0)</f>
        <v>0</v>
      </c>
      <c r="BF212" s="190">
        <f>IF(N212="snížená",J212,0)</f>
        <v>0</v>
      </c>
      <c r="BG212" s="190">
        <f>IF(N212="zákl. přenesená",J212,0)</f>
        <v>0</v>
      </c>
      <c r="BH212" s="190">
        <f>IF(N212="sníž. přenesená",J212,0)</f>
        <v>0</v>
      </c>
      <c r="BI212" s="190">
        <f>IF(N212="nulová",J212,0)</f>
        <v>0</v>
      </c>
      <c r="BJ212" s="17" t="s">
        <v>80</v>
      </c>
      <c r="BK212" s="190">
        <f>ROUND(I212*H212,2)</f>
        <v>0</v>
      </c>
      <c r="BL212" s="17" t="s">
        <v>148</v>
      </c>
      <c r="BM212" s="189" t="s">
        <v>252</v>
      </c>
    </row>
    <row r="213" s="2" customFormat="1">
      <c r="A213" s="36"/>
      <c r="B213" s="37"/>
      <c r="C213" s="36"/>
      <c r="D213" s="191" t="s">
        <v>149</v>
      </c>
      <c r="E213" s="36"/>
      <c r="F213" s="192" t="s">
        <v>251</v>
      </c>
      <c r="G213" s="36"/>
      <c r="H213" s="36"/>
      <c r="I213" s="193"/>
      <c r="J213" s="36"/>
      <c r="K213" s="36"/>
      <c r="L213" s="37"/>
      <c r="M213" s="194"/>
      <c r="N213" s="195"/>
      <c r="O213" s="75"/>
      <c r="P213" s="75"/>
      <c r="Q213" s="75"/>
      <c r="R213" s="75"/>
      <c r="S213" s="75"/>
      <c r="T213" s="76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T213" s="17" t="s">
        <v>149</v>
      </c>
      <c r="AU213" s="17" t="s">
        <v>82</v>
      </c>
    </row>
    <row r="214" s="2" customFormat="1" ht="24.15" customHeight="1">
      <c r="A214" s="36"/>
      <c r="B214" s="177"/>
      <c r="C214" s="178" t="s">
        <v>203</v>
      </c>
      <c r="D214" s="178" t="s">
        <v>143</v>
      </c>
      <c r="E214" s="179" t="s">
        <v>253</v>
      </c>
      <c r="F214" s="180" t="s">
        <v>254</v>
      </c>
      <c r="G214" s="181" t="s">
        <v>146</v>
      </c>
      <c r="H214" s="182">
        <v>31.707000000000001</v>
      </c>
      <c r="I214" s="183"/>
      <c r="J214" s="184">
        <f>ROUND(I214*H214,2)</f>
        <v>0</v>
      </c>
      <c r="K214" s="180" t="s">
        <v>147</v>
      </c>
      <c r="L214" s="37"/>
      <c r="M214" s="185" t="s">
        <v>1</v>
      </c>
      <c r="N214" s="186" t="s">
        <v>38</v>
      </c>
      <c r="O214" s="75"/>
      <c r="P214" s="187">
        <f>O214*H214</f>
        <v>0</v>
      </c>
      <c r="Q214" s="187">
        <v>0.00166</v>
      </c>
      <c r="R214" s="187">
        <f>Q214*H214</f>
        <v>0.052633619999999999</v>
      </c>
      <c r="S214" s="187">
        <v>0</v>
      </c>
      <c r="T214" s="188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189" t="s">
        <v>148</v>
      </c>
      <c r="AT214" s="189" t="s">
        <v>143</v>
      </c>
      <c r="AU214" s="189" t="s">
        <v>82</v>
      </c>
      <c r="AY214" s="17" t="s">
        <v>141</v>
      </c>
      <c r="BE214" s="190">
        <f>IF(N214="základní",J214,0)</f>
        <v>0</v>
      </c>
      <c r="BF214" s="190">
        <f>IF(N214="snížená",J214,0)</f>
        <v>0</v>
      </c>
      <c r="BG214" s="190">
        <f>IF(N214="zákl. přenesená",J214,0)</f>
        <v>0</v>
      </c>
      <c r="BH214" s="190">
        <f>IF(N214="sníž. přenesená",J214,0)</f>
        <v>0</v>
      </c>
      <c r="BI214" s="190">
        <f>IF(N214="nulová",J214,0)</f>
        <v>0</v>
      </c>
      <c r="BJ214" s="17" t="s">
        <v>80</v>
      </c>
      <c r="BK214" s="190">
        <f>ROUND(I214*H214,2)</f>
        <v>0</v>
      </c>
      <c r="BL214" s="17" t="s">
        <v>148</v>
      </c>
      <c r="BM214" s="189" t="s">
        <v>255</v>
      </c>
    </row>
    <row r="215" s="2" customFormat="1">
      <c r="A215" s="36"/>
      <c r="B215" s="37"/>
      <c r="C215" s="36"/>
      <c r="D215" s="191" t="s">
        <v>149</v>
      </c>
      <c r="E215" s="36"/>
      <c r="F215" s="192" t="s">
        <v>254</v>
      </c>
      <c r="G215" s="36"/>
      <c r="H215" s="36"/>
      <c r="I215" s="193"/>
      <c r="J215" s="36"/>
      <c r="K215" s="36"/>
      <c r="L215" s="37"/>
      <c r="M215" s="194"/>
      <c r="N215" s="195"/>
      <c r="O215" s="75"/>
      <c r="P215" s="75"/>
      <c r="Q215" s="75"/>
      <c r="R215" s="75"/>
      <c r="S215" s="75"/>
      <c r="T215" s="76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T215" s="17" t="s">
        <v>149</v>
      </c>
      <c r="AU215" s="17" t="s">
        <v>82</v>
      </c>
    </row>
    <row r="216" s="13" customFormat="1">
      <c r="A216" s="13"/>
      <c r="B216" s="196"/>
      <c r="C216" s="13"/>
      <c r="D216" s="191" t="s">
        <v>150</v>
      </c>
      <c r="E216" s="197" t="s">
        <v>1</v>
      </c>
      <c r="F216" s="198" t="s">
        <v>256</v>
      </c>
      <c r="G216" s="13"/>
      <c r="H216" s="199">
        <v>2.8149999999999999</v>
      </c>
      <c r="I216" s="200"/>
      <c r="J216" s="13"/>
      <c r="K216" s="13"/>
      <c r="L216" s="196"/>
      <c r="M216" s="201"/>
      <c r="N216" s="202"/>
      <c r="O216" s="202"/>
      <c r="P216" s="202"/>
      <c r="Q216" s="202"/>
      <c r="R216" s="202"/>
      <c r="S216" s="202"/>
      <c r="T216" s="20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197" t="s">
        <v>150</v>
      </c>
      <c r="AU216" s="197" t="s">
        <v>82</v>
      </c>
      <c r="AV216" s="13" t="s">
        <v>82</v>
      </c>
      <c r="AW216" s="13" t="s">
        <v>30</v>
      </c>
      <c r="AX216" s="13" t="s">
        <v>73</v>
      </c>
      <c r="AY216" s="197" t="s">
        <v>141</v>
      </c>
    </row>
    <row r="217" s="13" customFormat="1">
      <c r="A217" s="13"/>
      <c r="B217" s="196"/>
      <c r="C217" s="13"/>
      <c r="D217" s="191" t="s">
        <v>150</v>
      </c>
      <c r="E217" s="197" t="s">
        <v>1</v>
      </c>
      <c r="F217" s="198" t="s">
        <v>257</v>
      </c>
      <c r="G217" s="13"/>
      <c r="H217" s="199">
        <v>3.589</v>
      </c>
      <c r="I217" s="200"/>
      <c r="J217" s="13"/>
      <c r="K217" s="13"/>
      <c r="L217" s="196"/>
      <c r="M217" s="201"/>
      <c r="N217" s="202"/>
      <c r="O217" s="202"/>
      <c r="P217" s="202"/>
      <c r="Q217" s="202"/>
      <c r="R217" s="202"/>
      <c r="S217" s="202"/>
      <c r="T217" s="20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197" t="s">
        <v>150</v>
      </c>
      <c r="AU217" s="197" t="s">
        <v>82</v>
      </c>
      <c r="AV217" s="13" t="s">
        <v>82</v>
      </c>
      <c r="AW217" s="13" t="s">
        <v>30</v>
      </c>
      <c r="AX217" s="13" t="s">
        <v>73</v>
      </c>
      <c r="AY217" s="197" t="s">
        <v>141</v>
      </c>
    </row>
    <row r="218" s="13" customFormat="1">
      <c r="A218" s="13"/>
      <c r="B218" s="196"/>
      <c r="C218" s="13"/>
      <c r="D218" s="191" t="s">
        <v>150</v>
      </c>
      <c r="E218" s="197" t="s">
        <v>1</v>
      </c>
      <c r="F218" s="198" t="s">
        <v>258</v>
      </c>
      <c r="G218" s="13"/>
      <c r="H218" s="199">
        <v>9.3339999999999996</v>
      </c>
      <c r="I218" s="200"/>
      <c r="J218" s="13"/>
      <c r="K218" s="13"/>
      <c r="L218" s="196"/>
      <c r="M218" s="201"/>
      <c r="N218" s="202"/>
      <c r="O218" s="202"/>
      <c r="P218" s="202"/>
      <c r="Q218" s="202"/>
      <c r="R218" s="202"/>
      <c r="S218" s="202"/>
      <c r="T218" s="20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197" t="s">
        <v>150</v>
      </c>
      <c r="AU218" s="197" t="s">
        <v>82</v>
      </c>
      <c r="AV218" s="13" t="s">
        <v>82</v>
      </c>
      <c r="AW218" s="13" t="s">
        <v>30</v>
      </c>
      <c r="AX218" s="13" t="s">
        <v>73</v>
      </c>
      <c r="AY218" s="197" t="s">
        <v>141</v>
      </c>
    </row>
    <row r="219" s="13" customFormat="1">
      <c r="A219" s="13"/>
      <c r="B219" s="196"/>
      <c r="C219" s="13"/>
      <c r="D219" s="191" t="s">
        <v>150</v>
      </c>
      <c r="E219" s="197" t="s">
        <v>1</v>
      </c>
      <c r="F219" s="198" t="s">
        <v>259</v>
      </c>
      <c r="G219" s="13"/>
      <c r="H219" s="199">
        <v>9.3339999999999996</v>
      </c>
      <c r="I219" s="200"/>
      <c r="J219" s="13"/>
      <c r="K219" s="13"/>
      <c r="L219" s="196"/>
      <c r="M219" s="201"/>
      <c r="N219" s="202"/>
      <c r="O219" s="202"/>
      <c r="P219" s="202"/>
      <c r="Q219" s="202"/>
      <c r="R219" s="202"/>
      <c r="S219" s="202"/>
      <c r="T219" s="20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197" t="s">
        <v>150</v>
      </c>
      <c r="AU219" s="197" t="s">
        <v>82</v>
      </c>
      <c r="AV219" s="13" t="s">
        <v>82</v>
      </c>
      <c r="AW219" s="13" t="s">
        <v>30</v>
      </c>
      <c r="AX219" s="13" t="s">
        <v>73</v>
      </c>
      <c r="AY219" s="197" t="s">
        <v>141</v>
      </c>
    </row>
    <row r="220" s="13" customFormat="1">
      <c r="A220" s="13"/>
      <c r="B220" s="196"/>
      <c r="C220" s="13"/>
      <c r="D220" s="191" t="s">
        <v>150</v>
      </c>
      <c r="E220" s="197" t="s">
        <v>1</v>
      </c>
      <c r="F220" s="198" t="s">
        <v>260</v>
      </c>
      <c r="G220" s="13"/>
      <c r="H220" s="199">
        <v>3.0459999999999998</v>
      </c>
      <c r="I220" s="200"/>
      <c r="J220" s="13"/>
      <c r="K220" s="13"/>
      <c r="L220" s="196"/>
      <c r="M220" s="201"/>
      <c r="N220" s="202"/>
      <c r="O220" s="202"/>
      <c r="P220" s="202"/>
      <c r="Q220" s="202"/>
      <c r="R220" s="202"/>
      <c r="S220" s="202"/>
      <c r="T220" s="20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197" t="s">
        <v>150</v>
      </c>
      <c r="AU220" s="197" t="s">
        <v>82</v>
      </c>
      <c r="AV220" s="13" t="s">
        <v>82</v>
      </c>
      <c r="AW220" s="13" t="s">
        <v>30</v>
      </c>
      <c r="AX220" s="13" t="s">
        <v>73</v>
      </c>
      <c r="AY220" s="197" t="s">
        <v>141</v>
      </c>
    </row>
    <row r="221" s="13" customFormat="1">
      <c r="A221" s="13"/>
      <c r="B221" s="196"/>
      <c r="C221" s="13"/>
      <c r="D221" s="191" t="s">
        <v>150</v>
      </c>
      <c r="E221" s="197" t="s">
        <v>1</v>
      </c>
      <c r="F221" s="198" t="s">
        <v>261</v>
      </c>
      <c r="G221" s="13"/>
      <c r="H221" s="199">
        <v>3.589</v>
      </c>
      <c r="I221" s="200"/>
      <c r="J221" s="13"/>
      <c r="K221" s="13"/>
      <c r="L221" s="196"/>
      <c r="M221" s="201"/>
      <c r="N221" s="202"/>
      <c r="O221" s="202"/>
      <c r="P221" s="202"/>
      <c r="Q221" s="202"/>
      <c r="R221" s="202"/>
      <c r="S221" s="202"/>
      <c r="T221" s="20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197" t="s">
        <v>150</v>
      </c>
      <c r="AU221" s="197" t="s">
        <v>82</v>
      </c>
      <c r="AV221" s="13" t="s">
        <v>82</v>
      </c>
      <c r="AW221" s="13" t="s">
        <v>30</v>
      </c>
      <c r="AX221" s="13" t="s">
        <v>73</v>
      </c>
      <c r="AY221" s="197" t="s">
        <v>141</v>
      </c>
    </row>
    <row r="222" s="14" customFormat="1">
      <c r="A222" s="14"/>
      <c r="B222" s="204"/>
      <c r="C222" s="14"/>
      <c r="D222" s="191" t="s">
        <v>150</v>
      </c>
      <c r="E222" s="205" t="s">
        <v>1</v>
      </c>
      <c r="F222" s="206" t="s">
        <v>153</v>
      </c>
      <c r="G222" s="14"/>
      <c r="H222" s="207">
        <v>31.706999999999997</v>
      </c>
      <c r="I222" s="208"/>
      <c r="J222" s="14"/>
      <c r="K222" s="14"/>
      <c r="L222" s="204"/>
      <c r="M222" s="209"/>
      <c r="N222" s="210"/>
      <c r="O222" s="210"/>
      <c r="P222" s="210"/>
      <c r="Q222" s="210"/>
      <c r="R222" s="210"/>
      <c r="S222" s="210"/>
      <c r="T222" s="211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05" t="s">
        <v>150</v>
      </c>
      <c r="AU222" s="205" t="s">
        <v>82</v>
      </c>
      <c r="AV222" s="14" t="s">
        <v>148</v>
      </c>
      <c r="AW222" s="14" t="s">
        <v>30</v>
      </c>
      <c r="AX222" s="14" t="s">
        <v>80</v>
      </c>
      <c r="AY222" s="205" t="s">
        <v>141</v>
      </c>
    </row>
    <row r="223" s="2" customFormat="1" ht="24.15" customHeight="1">
      <c r="A223" s="36"/>
      <c r="B223" s="177"/>
      <c r="C223" s="178" t="s">
        <v>262</v>
      </c>
      <c r="D223" s="178" t="s">
        <v>143</v>
      </c>
      <c r="E223" s="179" t="s">
        <v>263</v>
      </c>
      <c r="F223" s="180" t="s">
        <v>264</v>
      </c>
      <c r="G223" s="181" t="s">
        <v>146</v>
      </c>
      <c r="H223" s="182">
        <v>31.707000000000001</v>
      </c>
      <c r="I223" s="183"/>
      <c r="J223" s="184">
        <f>ROUND(I223*H223,2)</f>
        <v>0</v>
      </c>
      <c r="K223" s="180" t="s">
        <v>147</v>
      </c>
      <c r="L223" s="37"/>
      <c r="M223" s="185" t="s">
        <v>1</v>
      </c>
      <c r="N223" s="186" t="s">
        <v>38</v>
      </c>
      <c r="O223" s="75"/>
      <c r="P223" s="187">
        <f>O223*H223</f>
        <v>0</v>
      </c>
      <c r="Q223" s="187">
        <v>4.0000000000000003E-05</v>
      </c>
      <c r="R223" s="187">
        <f>Q223*H223</f>
        <v>0.0012682800000000001</v>
      </c>
      <c r="S223" s="187">
        <v>0</v>
      </c>
      <c r="T223" s="188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189" t="s">
        <v>148</v>
      </c>
      <c r="AT223" s="189" t="s">
        <v>143</v>
      </c>
      <c r="AU223" s="189" t="s">
        <v>82</v>
      </c>
      <c r="AY223" s="17" t="s">
        <v>141</v>
      </c>
      <c r="BE223" s="190">
        <f>IF(N223="základní",J223,0)</f>
        <v>0</v>
      </c>
      <c r="BF223" s="190">
        <f>IF(N223="snížená",J223,0)</f>
        <v>0</v>
      </c>
      <c r="BG223" s="190">
        <f>IF(N223="zákl. přenesená",J223,0)</f>
        <v>0</v>
      </c>
      <c r="BH223" s="190">
        <f>IF(N223="sníž. přenesená",J223,0)</f>
        <v>0</v>
      </c>
      <c r="BI223" s="190">
        <f>IF(N223="nulová",J223,0)</f>
        <v>0</v>
      </c>
      <c r="BJ223" s="17" t="s">
        <v>80</v>
      </c>
      <c r="BK223" s="190">
        <f>ROUND(I223*H223,2)</f>
        <v>0</v>
      </c>
      <c r="BL223" s="17" t="s">
        <v>148</v>
      </c>
      <c r="BM223" s="189" t="s">
        <v>265</v>
      </c>
    </row>
    <row r="224" s="2" customFormat="1">
      <c r="A224" s="36"/>
      <c r="B224" s="37"/>
      <c r="C224" s="36"/>
      <c r="D224" s="191" t="s">
        <v>149</v>
      </c>
      <c r="E224" s="36"/>
      <c r="F224" s="192" t="s">
        <v>264</v>
      </c>
      <c r="G224" s="36"/>
      <c r="H224" s="36"/>
      <c r="I224" s="193"/>
      <c r="J224" s="36"/>
      <c r="K224" s="36"/>
      <c r="L224" s="37"/>
      <c r="M224" s="194"/>
      <c r="N224" s="195"/>
      <c r="O224" s="75"/>
      <c r="P224" s="75"/>
      <c r="Q224" s="75"/>
      <c r="R224" s="75"/>
      <c r="S224" s="75"/>
      <c r="T224" s="76"/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T224" s="17" t="s">
        <v>149</v>
      </c>
      <c r="AU224" s="17" t="s">
        <v>82</v>
      </c>
    </row>
    <row r="225" s="2" customFormat="1" ht="16.5" customHeight="1">
      <c r="A225" s="36"/>
      <c r="B225" s="177"/>
      <c r="C225" s="178" t="s">
        <v>207</v>
      </c>
      <c r="D225" s="178" t="s">
        <v>143</v>
      </c>
      <c r="E225" s="179" t="s">
        <v>266</v>
      </c>
      <c r="F225" s="180" t="s">
        <v>267</v>
      </c>
      <c r="G225" s="181" t="s">
        <v>194</v>
      </c>
      <c r="H225" s="182">
        <v>1.389</v>
      </c>
      <c r="I225" s="183"/>
      <c r="J225" s="184">
        <f>ROUND(I225*H225,2)</f>
        <v>0</v>
      </c>
      <c r="K225" s="180" t="s">
        <v>147</v>
      </c>
      <c r="L225" s="37"/>
      <c r="M225" s="185" t="s">
        <v>1</v>
      </c>
      <c r="N225" s="186" t="s">
        <v>38</v>
      </c>
      <c r="O225" s="75"/>
      <c r="P225" s="187">
        <f>O225*H225</f>
        <v>0</v>
      </c>
      <c r="Q225" s="187">
        <v>1.0384500000000001</v>
      </c>
      <c r="R225" s="187">
        <f>Q225*H225</f>
        <v>1.4424070500000001</v>
      </c>
      <c r="S225" s="187">
        <v>0</v>
      </c>
      <c r="T225" s="188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189" t="s">
        <v>148</v>
      </c>
      <c r="AT225" s="189" t="s">
        <v>143</v>
      </c>
      <c r="AU225" s="189" t="s">
        <v>82</v>
      </c>
      <c r="AY225" s="17" t="s">
        <v>141</v>
      </c>
      <c r="BE225" s="190">
        <f>IF(N225="základní",J225,0)</f>
        <v>0</v>
      </c>
      <c r="BF225" s="190">
        <f>IF(N225="snížená",J225,0)</f>
        <v>0</v>
      </c>
      <c r="BG225" s="190">
        <f>IF(N225="zákl. přenesená",J225,0)</f>
        <v>0</v>
      </c>
      <c r="BH225" s="190">
        <f>IF(N225="sníž. přenesená",J225,0)</f>
        <v>0</v>
      </c>
      <c r="BI225" s="190">
        <f>IF(N225="nulová",J225,0)</f>
        <v>0</v>
      </c>
      <c r="BJ225" s="17" t="s">
        <v>80</v>
      </c>
      <c r="BK225" s="190">
        <f>ROUND(I225*H225,2)</f>
        <v>0</v>
      </c>
      <c r="BL225" s="17" t="s">
        <v>148</v>
      </c>
      <c r="BM225" s="189" t="s">
        <v>268</v>
      </c>
    </row>
    <row r="226" s="2" customFormat="1">
      <c r="A226" s="36"/>
      <c r="B226" s="37"/>
      <c r="C226" s="36"/>
      <c r="D226" s="191" t="s">
        <v>149</v>
      </c>
      <c r="E226" s="36"/>
      <c r="F226" s="192" t="s">
        <v>267</v>
      </c>
      <c r="G226" s="36"/>
      <c r="H226" s="36"/>
      <c r="I226" s="193"/>
      <c r="J226" s="36"/>
      <c r="K226" s="36"/>
      <c r="L226" s="37"/>
      <c r="M226" s="194"/>
      <c r="N226" s="195"/>
      <c r="O226" s="75"/>
      <c r="P226" s="75"/>
      <c r="Q226" s="75"/>
      <c r="R226" s="75"/>
      <c r="S226" s="75"/>
      <c r="T226" s="76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T226" s="17" t="s">
        <v>149</v>
      </c>
      <c r="AU226" s="17" t="s">
        <v>82</v>
      </c>
    </row>
    <row r="227" s="13" customFormat="1">
      <c r="A227" s="13"/>
      <c r="B227" s="196"/>
      <c r="C227" s="13"/>
      <c r="D227" s="191" t="s">
        <v>150</v>
      </c>
      <c r="E227" s="197" t="s">
        <v>1</v>
      </c>
      <c r="F227" s="198" t="s">
        <v>269</v>
      </c>
      <c r="G227" s="13"/>
      <c r="H227" s="199">
        <v>1.389</v>
      </c>
      <c r="I227" s="200"/>
      <c r="J227" s="13"/>
      <c r="K227" s="13"/>
      <c r="L227" s="196"/>
      <c r="M227" s="201"/>
      <c r="N227" s="202"/>
      <c r="O227" s="202"/>
      <c r="P227" s="202"/>
      <c r="Q227" s="202"/>
      <c r="R227" s="202"/>
      <c r="S227" s="202"/>
      <c r="T227" s="20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197" t="s">
        <v>150</v>
      </c>
      <c r="AU227" s="197" t="s">
        <v>82</v>
      </c>
      <c r="AV227" s="13" t="s">
        <v>82</v>
      </c>
      <c r="AW227" s="13" t="s">
        <v>30</v>
      </c>
      <c r="AX227" s="13" t="s">
        <v>73</v>
      </c>
      <c r="AY227" s="197" t="s">
        <v>141</v>
      </c>
    </row>
    <row r="228" s="14" customFormat="1">
      <c r="A228" s="14"/>
      <c r="B228" s="204"/>
      <c r="C228" s="14"/>
      <c r="D228" s="191" t="s">
        <v>150</v>
      </c>
      <c r="E228" s="205" t="s">
        <v>1</v>
      </c>
      <c r="F228" s="206" t="s">
        <v>153</v>
      </c>
      <c r="G228" s="14"/>
      <c r="H228" s="207">
        <v>1.389</v>
      </c>
      <c r="I228" s="208"/>
      <c r="J228" s="14"/>
      <c r="K228" s="14"/>
      <c r="L228" s="204"/>
      <c r="M228" s="209"/>
      <c r="N228" s="210"/>
      <c r="O228" s="210"/>
      <c r="P228" s="210"/>
      <c r="Q228" s="210"/>
      <c r="R228" s="210"/>
      <c r="S228" s="210"/>
      <c r="T228" s="211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05" t="s">
        <v>150</v>
      </c>
      <c r="AU228" s="205" t="s">
        <v>82</v>
      </c>
      <c r="AV228" s="14" t="s">
        <v>148</v>
      </c>
      <c r="AW228" s="14" t="s">
        <v>30</v>
      </c>
      <c r="AX228" s="14" t="s">
        <v>80</v>
      </c>
      <c r="AY228" s="205" t="s">
        <v>141</v>
      </c>
    </row>
    <row r="229" s="12" customFormat="1" ht="22.8" customHeight="1">
      <c r="A229" s="12"/>
      <c r="B229" s="164"/>
      <c r="C229" s="12"/>
      <c r="D229" s="165" t="s">
        <v>72</v>
      </c>
      <c r="E229" s="175" t="s">
        <v>148</v>
      </c>
      <c r="F229" s="175" t="s">
        <v>270</v>
      </c>
      <c r="G229" s="12"/>
      <c r="H229" s="12"/>
      <c r="I229" s="167"/>
      <c r="J229" s="176">
        <f>BK229</f>
        <v>0</v>
      </c>
      <c r="K229" s="12"/>
      <c r="L229" s="164"/>
      <c r="M229" s="169"/>
      <c r="N229" s="170"/>
      <c r="O229" s="170"/>
      <c r="P229" s="171">
        <f>SUM(P230:P262)</f>
        <v>0</v>
      </c>
      <c r="Q229" s="170"/>
      <c r="R229" s="171">
        <f>SUM(R230:R262)</f>
        <v>80.02113928</v>
      </c>
      <c r="S229" s="170"/>
      <c r="T229" s="172">
        <f>SUM(T230:T262)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165" t="s">
        <v>80</v>
      </c>
      <c r="AT229" s="173" t="s">
        <v>72</v>
      </c>
      <c r="AU229" s="173" t="s">
        <v>80</v>
      </c>
      <c r="AY229" s="165" t="s">
        <v>141</v>
      </c>
      <c r="BK229" s="174">
        <f>SUM(BK230:BK262)</f>
        <v>0</v>
      </c>
    </row>
    <row r="230" s="2" customFormat="1" ht="24.15" customHeight="1">
      <c r="A230" s="36"/>
      <c r="B230" s="177"/>
      <c r="C230" s="178" t="s">
        <v>271</v>
      </c>
      <c r="D230" s="178" t="s">
        <v>143</v>
      </c>
      <c r="E230" s="179" t="s">
        <v>272</v>
      </c>
      <c r="F230" s="180" t="s">
        <v>273</v>
      </c>
      <c r="G230" s="181" t="s">
        <v>146</v>
      </c>
      <c r="H230" s="182">
        <v>20.169</v>
      </c>
      <c r="I230" s="183"/>
      <c r="J230" s="184">
        <f>ROUND(I230*H230,2)</f>
        <v>0</v>
      </c>
      <c r="K230" s="180" t="s">
        <v>147</v>
      </c>
      <c r="L230" s="37"/>
      <c r="M230" s="185" t="s">
        <v>1</v>
      </c>
      <c r="N230" s="186" t="s">
        <v>38</v>
      </c>
      <c r="O230" s="75"/>
      <c r="P230" s="187">
        <f>O230*H230</f>
        <v>0</v>
      </c>
      <c r="Q230" s="187">
        <v>0</v>
      </c>
      <c r="R230" s="187">
        <f>Q230*H230</f>
        <v>0</v>
      </c>
      <c r="S230" s="187">
        <v>0</v>
      </c>
      <c r="T230" s="188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189" t="s">
        <v>148</v>
      </c>
      <c r="AT230" s="189" t="s">
        <v>143</v>
      </c>
      <c r="AU230" s="189" t="s">
        <v>82</v>
      </c>
      <c r="AY230" s="17" t="s">
        <v>141</v>
      </c>
      <c r="BE230" s="190">
        <f>IF(N230="základní",J230,0)</f>
        <v>0</v>
      </c>
      <c r="BF230" s="190">
        <f>IF(N230="snížená",J230,0)</f>
        <v>0</v>
      </c>
      <c r="BG230" s="190">
        <f>IF(N230="zákl. přenesená",J230,0)</f>
        <v>0</v>
      </c>
      <c r="BH230" s="190">
        <f>IF(N230="sníž. přenesená",J230,0)</f>
        <v>0</v>
      </c>
      <c r="BI230" s="190">
        <f>IF(N230="nulová",J230,0)</f>
        <v>0</v>
      </c>
      <c r="BJ230" s="17" t="s">
        <v>80</v>
      </c>
      <c r="BK230" s="190">
        <f>ROUND(I230*H230,2)</f>
        <v>0</v>
      </c>
      <c r="BL230" s="17" t="s">
        <v>148</v>
      </c>
      <c r="BM230" s="189" t="s">
        <v>274</v>
      </c>
    </row>
    <row r="231" s="2" customFormat="1">
      <c r="A231" s="36"/>
      <c r="B231" s="37"/>
      <c r="C231" s="36"/>
      <c r="D231" s="191" t="s">
        <v>149</v>
      </c>
      <c r="E231" s="36"/>
      <c r="F231" s="192" t="s">
        <v>273</v>
      </c>
      <c r="G231" s="36"/>
      <c r="H231" s="36"/>
      <c r="I231" s="193"/>
      <c r="J231" s="36"/>
      <c r="K231" s="36"/>
      <c r="L231" s="37"/>
      <c r="M231" s="194"/>
      <c r="N231" s="195"/>
      <c r="O231" s="75"/>
      <c r="P231" s="75"/>
      <c r="Q231" s="75"/>
      <c r="R231" s="75"/>
      <c r="S231" s="75"/>
      <c r="T231" s="76"/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T231" s="17" t="s">
        <v>149</v>
      </c>
      <c r="AU231" s="17" t="s">
        <v>82</v>
      </c>
    </row>
    <row r="232" s="13" customFormat="1">
      <c r="A232" s="13"/>
      <c r="B232" s="196"/>
      <c r="C232" s="13"/>
      <c r="D232" s="191" t="s">
        <v>150</v>
      </c>
      <c r="E232" s="197" t="s">
        <v>1</v>
      </c>
      <c r="F232" s="198" t="s">
        <v>275</v>
      </c>
      <c r="G232" s="13"/>
      <c r="H232" s="199">
        <v>20.169</v>
      </c>
      <c r="I232" s="200"/>
      <c r="J232" s="13"/>
      <c r="K232" s="13"/>
      <c r="L232" s="196"/>
      <c r="M232" s="201"/>
      <c r="N232" s="202"/>
      <c r="O232" s="202"/>
      <c r="P232" s="202"/>
      <c r="Q232" s="202"/>
      <c r="R232" s="202"/>
      <c r="S232" s="202"/>
      <c r="T232" s="20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197" t="s">
        <v>150</v>
      </c>
      <c r="AU232" s="197" t="s">
        <v>82</v>
      </c>
      <c r="AV232" s="13" t="s">
        <v>82</v>
      </c>
      <c r="AW232" s="13" t="s">
        <v>30</v>
      </c>
      <c r="AX232" s="13" t="s">
        <v>73</v>
      </c>
      <c r="AY232" s="197" t="s">
        <v>141</v>
      </c>
    </row>
    <row r="233" s="14" customFormat="1">
      <c r="A233" s="14"/>
      <c r="B233" s="204"/>
      <c r="C233" s="14"/>
      <c r="D233" s="191" t="s">
        <v>150</v>
      </c>
      <c r="E233" s="205" t="s">
        <v>1</v>
      </c>
      <c r="F233" s="206" t="s">
        <v>153</v>
      </c>
      <c r="G233" s="14"/>
      <c r="H233" s="207">
        <v>20.169</v>
      </c>
      <c r="I233" s="208"/>
      <c r="J233" s="14"/>
      <c r="K233" s="14"/>
      <c r="L233" s="204"/>
      <c r="M233" s="209"/>
      <c r="N233" s="210"/>
      <c r="O233" s="210"/>
      <c r="P233" s="210"/>
      <c r="Q233" s="210"/>
      <c r="R233" s="210"/>
      <c r="S233" s="210"/>
      <c r="T233" s="211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05" t="s">
        <v>150</v>
      </c>
      <c r="AU233" s="205" t="s">
        <v>82</v>
      </c>
      <c r="AV233" s="14" t="s">
        <v>148</v>
      </c>
      <c r="AW233" s="14" t="s">
        <v>30</v>
      </c>
      <c r="AX233" s="14" t="s">
        <v>80</v>
      </c>
      <c r="AY233" s="205" t="s">
        <v>141</v>
      </c>
    </row>
    <row r="234" s="2" customFormat="1" ht="24.15" customHeight="1">
      <c r="A234" s="36"/>
      <c r="B234" s="177"/>
      <c r="C234" s="178" t="s">
        <v>210</v>
      </c>
      <c r="D234" s="178" t="s">
        <v>143</v>
      </c>
      <c r="E234" s="179" t="s">
        <v>276</v>
      </c>
      <c r="F234" s="180" t="s">
        <v>277</v>
      </c>
      <c r="G234" s="181" t="s">
        <v>278</v>
      </c>
      <c r="H234" s="182">
        <v>313.80000000000001</v>
      </c>
      <c r="I234" s="183"/>
      <c r="J234" s="184">
        <f>ROUND(I234*H234,2)</f>
        <v>0</v>
      </c>
      <c r="K234" s="180" t="s">
        <v>147</v>
      </c>
      <c r="L234" s="37"/>
      <c r="M234" s="185" t="s">
        <v>1</v>
      </c>
      <c r="N234" s="186" t="s">
        <v>38</v>
      </c>
      <c r="O234" s="75"/>
      <c r="P234" s="187">
        <f>O234*H234</f>
        <v>0</v>
      </c>
      <c r="Q234" s="187">
        <v>0</v>
      </c>
      <c r="R234" s="187">
        <f>Q234*H234</f>
        <v>0</v>
      </c>
      <c r="S234" s="187">
        <v>0</v>
      </c>
      <c r="T234" s="188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189" t="s">
        <v>148</v>
      </c>
      <c r="AT234" s="189" t="s">
        <v>143</v>
      </c>
      <c r="AU234" s="189" t="s">
        <v>82</v>
      </c>
      <c r="AY234" s="17" t="s">
        <v>141</v>
      </c>
      <c r="BE234" s="190">
        <f>IF(N234="základní",J234,0)</f>
        <v>0</v>
      </c>
      <c r="BF234" s="190">
        <f>IF(N234="snížená",J234,0)</f>
        <v>0</v>
      </c>
      <c r="BG234" s="190">
        <f>IF(N234="zákl. přenesená",J234,0)</f>
        <v>0</v>
      </c>
      <c r="BH234" s="190">
        <f>IF(N234="sníž. přenesená",J234,0)</f>
        <v>0</v>
      </c>
      <c r="BI234" s="190">
        <f>IF(N234="nulová",J234,0)</f>
        <v>0</v>
      </c>
      <c r="BJ234" s="17" t="s">
        <v>80</v>
      </c>
      <c r="BK234" s="190">
        <f>ROUND(I234*H234,2)</f>
        <v>0</v>
      </c>
      <c r="BL234" s="17" t="s">
        <v>148</v>
      </c>
      <c r="BM234" s="189" t="s">
        <v>279</v>
      </c>
    </row>
    <row r="235" s="2" customFormat="1">
      <c r="A235" s="36"/>
      <c r="B235" s="37"/>
      <c r="C235" s="36"/>
      <c r="D235" s="191" t="s">
        <v>149</v>
      </c>
      <c r="E235" s="36"/>
      <c r="F235" s="192" t="s">
        <v>277</v>
      </c>
      <c r="G235" s="36"/>
      <c r="H235" s="36"/>
      <c r="I235" s="193"/>
      <c r="J235" s="36"/>
      <c r="K235" s="36"/>
      <c r="L235" s="37"/>
      <c r="M235" s="194"/>
      <c r="N235" s="195"/>
      <c r="O235" s="75"/>
      <c r="P235" s="75"/>
      <c r="Q235" s="75"/>
      <c r="R235" s="75"/>
      <c r="S235" s="75"/>
      <c r="T235" s="76"/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T235" s="17" t="s">
        <v>149</v>
      </c>
      <c r="AU235" s="17" t="s">
        <v>82</v>
      </c>
    </row>
    <row r="236" s="13" customFormat="1">
      <c r="A236" s="13"/>
      <c r="B236" s="196"/>
      <c r="C236" s="13"/>
      <c r="D236" s="191" t="s">
        <v>150</v>
      </c>
      <c r="E236" s="197" t="s">
        <v>1</v>
      </c>
      <c r="F236" s="198" t="s">
        <v>280</v>
      </c>
      <c r="G236" s="13"/>
      <c r="H236" s="199">
        <v>13.800000000000001</v>
      </c>
      <c r="I236" s="200"/>
      <c r="J236" s="13"/>
      <c r="K236" s="13"/>
      <c r="L236" s="196"/>
      <c r="M236" s="201"/>
      <c r="N236" s="202"/>
      <c r="O236" s="202"/>
      <c r="P236" s="202"/>
      <c r="Q236" s="202"/>
      <c r="R236" s="202"/>
      <c r="S236" s="202"/>
      <c r="T236" s="20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197" t="s">
        <v>150</v>
      </c>
      <c r="AU236" s="197" t="s">
        <v>82</v>
      </c>
      <c r="AV236" s="13" t="s">
        <v>82</v>
      </c>
      <c r="AW236" s="13" t="s">
        <v>30</v>
      </c>
      <c r="AX236" s="13" t="s">
        <v>73</v>
      </c>
      <c r="AY236" s="197" t="s">
        <v>141</v>
      </c>
    </row>
    <row r="237" s="13" customFormat="1">
      <c r="A237" s="13"/>
      <c r="B237" s="196"/>
      <c r="C237" s="13"/>
      <c r="D237" s="191" t="s">
        <v>150</v>
      </c>
      <c r="E237" s="197" t="s">
        <v>1</v>
      </c>
      <c r="F237" s="198" t="s">
        <v>281</v>
      </c>
      <c r="G237" s="13"/>
      <c r="H237" s="199">
        <v>300</v>
      </c>
      <c r="I237" s="200"/>
      <c r="J237" s="13"/>
      <c r="K237" s="13"/>
      <c r="L237" s="196"/>
      <c r="M237" s="201"/>
      <c r="N237" s="202"/>
      <c r="O237" s="202"/>
      <c r="P237" s="202"/>
      <c r="Q237" s="202"/>
      <c r="R237" s="202"/>
      <c r="S237" s="202"/>
      <c r="T237" s="20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197" t="s">
        <v>150</v>
      </c>
      <c r="AU237" s="197" t="s">
        <v>82</v>
      </c>
      <c r="AV237" s="13" t="s">
        <v>82</v>
      </c>
      <c r="AW237" s="13" t="s">
        <v>30</v>
      </c>
      <c r="AX237" s="13" t="s">
        <v>73</v>
      </c>
      <c r="AY237" s="197" t="s">
        <v>141</v>
      </c>
    </row>
    <row r="238" s="14" customFormat="1">
      <c r="A238" s="14"/>
      <c r="B238" s="204"/>
      <c r="C238" s="14"/>
      <c r="D238" s="191" t="s">
        <v>150</v>
      </c>
      <c r="E238" s="205" t="s">
        <v>1</v>
      </c>
      <c r="F238" s="206" t="s">
        <v>153</v>
      </c>
      <c r="G238" s="14"/>
      <c r="H238" s="207">
        <v>313.80000000000001</v>
      </c>
      <c r="I238" s="208"/>
      <c r="J238" s="14"/>
      <c r="K238" s="14"/>
      <c r="L238" s="204"/>
      <c r="M238" s="209"/>
      <c r="N238" s="210"/>
      <c r="O238" s="210"/>
      <c r="P238" s="210"/>
      <c r="Q238" s="210"/>
      <c r="R238" s="210"/>
      <c r="S238" s="210"/>
      <c r="T238" s="211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05" t="s">
        <v>150</v>
      </c>
      <c r="AU238" s="205" t="s">
        <v>82</v>
      </c>
      <c r="AV238" s="14" t="s">
        <v>148</v>
      </c>
      <c r="AW238" s="14" t="s">
        <v>30</v>
      </c>
      <c r="AX238" s="14" t="s">
        <v>80</v>
      </c>
      <c r="AY238" s="205" t="s">
        <v>141</v>
      </c>
    </row>
    <row r="239" s="2" customFormat="1" ht="24.15" customHeight="1">
      <c r="A239" s="36"/>
      <c r="B239" s="177"/>
      <c r="C239" s="178" t="s">
        <v>282</v>
      </c>
      <c r="D239" s="178" t="s">
        <v>143</v>
      </c>
      <c r="E239" s="179" t="s">
        <v>283</v>
      </c>
      <c r="F239" s="180" t="s">
        <v>284</v>
      </c>
      <c r="G239" s="181" t="s">
        <v>278</v>
      </c>
      <c r="H239" s="182">
        <v>313.80000000000001</v>
      </c>
      <c r="I239" s="183"/>
      <c r="J239" s="184">
        <f>ROUND(I239*H239,2)</f>
        <v>0</v>
      </c>
      <c r="K239" s="180" t="s">
        <v>147</v>
      </c>
      <c r="L239" s="37"/>
      <c r="M239" s="185" t="s">
        <v>1</v>
      </c>
      <c r="N239" s="186" t="s">
        <v>38</v>
      </c>
      <c r="O239" s="75"/>
      <c r="P239" s="187">
        <f>O239*H239</f>
        <v>0</v>
      </c>
      <c r="Q239" s="187">
        <v>0</v>
      </c>
      <c r="R239" s="187">
        <f>Q239*H239</f>
        <v>0</v>
      </c>
      <c r="S239" s="187">
        <v>0</v>
      </c>
      <c r="T239" s="188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189" t="s">
        <v>148</v>
      </c>
      <c r="AT239" s="189" t="s">
        <v>143</v>
      </c>
      <c r="AU239" s="189" t="s">
        <v>82</v>
      </c>
      <c r="AY239" s="17" t="s">
        <v>141</v>
      </c>
      <c r="BE239" s="190">
        <f>IF(N239="základní",J239,0)</f>
        <v>0</v>
      </c>
      <c r="BF239" s="190">
        <f>IF(N239="snížená",J239,0)</f>
        <v>0</v>
      </c>
      <c r="BG239" s="190">
        <f>IF(N239="zákl. přenesená",J239,0)</f>
        <v>0</v>
      </c>
      <c r="BH239" s="190">
        <f>IF(N239="sníž. přenesená",J239,0)</f>
        <v>0</v>
      </c>
      <c r="BI239" s="190">
        <f>IF(N239="nulová",J239,0)</f>
        <v>0</v>
      </c>
      <c r="BJ239" s="17" t="s">
        <v>80</v>
      </c>
      <c r="BK239" s="190">
        <f>ROUND(I239*H239,2)</f>
        <v>0</v>
      </c>
      <c r="BL239" s="17" t="s">
        <v>148</v>
      </c>
      <c r="BM239" s="189" t="s">
        <v>285</v>
      </c>
    </row>
    <row r="240" s="2" customFormat="1">
      <c r="A240" s="36"/>
      <c r="B240" s="37"/>
      <c r="C240" s="36"/>
      <c r="D240" s="191" t="s">
        <v>149</v>
      </c>
      <c r="E240" s="36"/>
      <c r="F240" s="192" t="s">
        <v>284</v>
      </c>
      <c r="G240" s="36"/>
      <c r="H240" s="36"/>
      <c r="I240" s="193"/>
      <c r="J240" s="36"/>
      <c r="K240" s="36"/>
      <c r="L240" s="37"/>
      <c r="M240" s="194"/>
      <c r="N240" s="195"/>
      <c r="O240" s="75"/>
      <c r="P240" s="75"/>
      <c r="Q240" s="75"/>
      <c r="R240" s="75"/>
      <c r="S240" s="75"/>
      <c r="T240" s="76"/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T240" s="17" t="s">
        <v>149</v>
      </c>
      <c r="AU240" s="17" t="s">
        <v>82</v>
      </c>
    </row>
    <row r="241" s="13" customFormat="1">
      <c r="A241" s="13"/>
      <c r="B241" s="196"/>
      <c r="C241" s="13"/>
      <c r="D241" s="191" t="s">
        <v>150</v>
      </c>
      <c r="E241" s="197" t="s">
        <v>1</v>
      </c>
      <c r="F241" s="198" t="s">
        <v>280</v>
      </c>
      <c r="G241" s="13"/>
      <c r="H241" s="199">
        <v>13.800000000000001</v>
      </c>
      <c r="I241" s="200"/>
      <c r="J241" s="13"/>
      <c r="K241" s="13"/>
      <c r="L241" s="196"/>
      <c r="M241" s="201"/>
      <c r="N241" s="202"/>
      <c r="O241" s="202"/>
      <c r="P241" s="202"/>
      <c r="Q241" s="202"/>
      <c r="R241" s="202"/>
      <c r="S241" s="202"/>
      <c r="T241" s="20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197" t="s">
        <v>150</v>
      </c>
      <c r="AU241" s="197" t="s">
        <v>82</v>
      </c>
      <c r="AV241" s="13" t="s">
        <v>82</v>
      </c>
      <c r="AW241" s="13" t="s">
        <v>30</v>
      </c>
      <c r="AX241" s="13" t="s">
        <v>73</v>
      </c>
      <c r="AY241" s="197" t="s">
        <v>141</v>
      </c>
    </row>
    <row r="242" s="13" customFormat="1">
      <c r="A242" s="13"/>
      <c r="B242" s="196"/>
      <c r="C242" s="13"/>
      <c r="D242" s="191" t="s">
        <v>150</v>
      </c>
      <c r="E242" s="197" t="s">
        <v>1</v>
      </c>
      <c r="F242" s="198" t="s">
        <v>281</v>
      </c>
      <c r="G242" s="13"/>
      <c r="H242" s="199">
        <v>300</v>
      </c>
      <c r="I242" s="200"/>
      <c r="J242" s="13"/>
      <c r="K242" s="13"/>
      <c r="L242" s="196"/>
      <c r="M242" s="201"/>
      <c r="N242" s="202"/>
      <c r="O242" s="202"/>
      <c r="P242" s="202"/>
      <c r="Q242" s="202"/>
      <c r="R242" s="202"/>
      <c r="S242" s="202"/>
      <c r="T242" s="20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197" t="s">
        <v>150</v>
      </c>
      <c r="AU242" s="197" t="s">
        <v>82</v>
      </c>
      <c r="AV242" s="13" t="s">
        <v>82</v>
      </c>
      <c r="AW242" s="13" t="s">
        <v>30</v>
      </c>
      <c r="AX242" s="13" t="s">
        <v>73</v>
      </c>
      <c r="AY242" s="197" t="s">
        <v>141</v>
      </c>
    </row>
    <row r="243" s="14" customFormat="1">
      <c r="A243" s="14"/>
      <c r="B243" s="204"/>
      <c r="C243" s="14"/>
      <c r="D243" s="191" t="s">
        <v>150</v>
      </c>
      <c r="E243" s="205" t="s">
        <v>1</v>
      </c>
      <c r="F243" s="206" t="s">
        <v>153</v>
      </c>
      <c r="G243" s="14"/>
      <c r="H243" s="207">
        <v>313.80000000000001</v>
      </c>
      <c r="I243" s="208"/>
      <c r="J243" s="14"/>
      <c r="K243" s="14"/>
      <c r="L243" s="204"/>
      <c r="M243" s="209"/>
      <c r="N243" s="210"/>
      <c r="O243" s="210"/>
      <c r="P243" s="210"/>
      <c r="Q243" s="210"/>
      <c r="R243" s="210"/>
      <c r="S243" s="210"/>
      <c r="T243" s="211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05" t="s">
        <v>150</v>
      </c>
      <c r="AU243" s="205" t="s">
        <v>82</v>
      </c>
      <c r="AV243" s="14" t="s">
        <v>148</v>
      </c>
      <c r="AW243" s="14" t="s">
        <v>30</v>
      </c>
      <c r="AX243" s="14" t="s">
        <v>80</v>
      </c>
      <c r="AY243" s="205" t="s">
        <v>141</v>
      </c>
    </row>
    <row r="244" s="2" customFormat="1" ht="24.15" customHeight="1">
      <c r="A244" s="36"/>
      <c r="B244" s="177"/>
      <c r="C244" s="212" t="s">
        <v>213</v>
      </c>
      <c r="D244" s="212" t="s">
        <v>191</v>
      </c>
      <c r="E244" s="213" t="s">
        <v>286</v>
      </c>
      <c r="F244" s="214" t="s">
        <v>287</v>
      </c>
      <c r="G244" s="215" t="s">
        <v>194</v>
      </c>
      <c r="H244" s="216">
        <v>0.34499999999999997</v>
      </c>
      <c r="I244" s="217"/>
      <c r="J244" s="218">
        <f>ROUND(I244*H244,2)</f>
        <v>0</v>
      </c>
      <c r="K244" s="214" t="s">
        <v>147</v>
      </c>
      <c r="L244" s="219"/>
      <c r="M244" s="220" t="s">
        <v>1</v>
      </c>
      <c r="N244" s="221" t="s">
        <v>38</v>
      </c>
      <c r="O244" s="75"/>
      <c r="P244" s="187">
        <f>O244*H244</f>
        <v>0</v>
      </c>
      <c r="Q244" s="187">
        <v>1</v>
      </c>
      <c r="R244" s="187">
        <f>Q244*H244</f>
        <v>0.34499999999999997</v>
      </c>
      <c r="S244" s="187">
        <v>0</v>
      </c>
      <c r="T244" s="188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189" t="s">
        <v>164</v>
      </c>
      <c r="AT244" s="189" t="s">
        <v>191</v>
      </c>
      <c r="AU244" s="189" t="s">
        <v>82</v>
      </c>
      <c r="AY244" s="17" t="s">
        <v>141</v>
      </c>
      <c r="BE244" s="190">
        <f>IF(N244="základní",J244,0)</f>
        <v>0</v>
      </c>
      <c r="BF244" s="190">
        <f>IF(N244="snížená",J244,0)</f>
        <v>0</v>
      </c>
      <c r="BG244" s="190">
        <f>IF(N244="zákl. přenesená",J244,0)</f>
        <v>0</v>
      </c>
      <c r="BH244" s="190">
        <f>IF(N244="sníž. přenesená",J244,0)</f>
        <v>0</v>
      </c>
      <c r="BI244" s="190">
        <f>IF(N244="nulová",J244,0)</f>
        <v>0</v>
      </c>
      <c r="BJ244" s="17" t="s">
        <v>80</v>
      </c>
      <c r="BK244" s="190">
        <f>ROUND(I244*H244,2)</f>
        <v>0</v>
      </c>
      <c r="BL244" s="17" t="s">
        <v>148</v>
      </c>
      <c r="BM244" s="189" t="s">
        <v>288</v>
      </c>
    </row>
    <row r="245" s="2" customFormat="1">
      <c r="A245" s="36"/>
      <c r="B245" s="37"/>
      <c r="C245" s="36"/>
      <c r="D245" s="191" t="s">
        <v>149</v>
      </c>
      <c r="E245" s="36"/>
      <c r="F245" s="192" t="s">
        <v>287</v>
      </c>
      <c r="G245" s="36"/>
      <c r="H245" s="36"/>
      <c r="I245" s="193"/>
      <c r="J245" s="36"/>
      <c r="K245" s="36"/>
      <c r="L245" s="37"/>
      <c r="M245" s="194"/>
      <c r="N245" s="195"/>
      <c r="O245" s="75"/>
      <c r="P245" s="75"/>
      <c r="Q245" s="75"/>
      <c r="R245" s="75"/>
      <c r="S245" s="75"/>
      <c r="T245" s="76"/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T245" s="17" t="s">
        <v>149</v>
      </c>
      <c r="AU245" s="17" t="s">
        <v>82</v>
      </c>
    </row>
    <row r="246" s="13" customFormat="1">
      <c r="A246" s="13"/>
      <c r="B246" s="196"/>
      <c r="C246" s="13"/>
      <c r="D246" s="191" t="s">
        <v>150</v>
      </c>
      <c r="E246" s="197" t="s">
        <v>1</v>
      </c>
      <c r="F246" s="198" t="s">
        <v>289</v>
      </c>
      <c r="G246" s="13"/>
      <c r="H246" s="199">
        <v>0.014999999999999999</v>
      </c>
      <c r="I246" s="200"/>
      <c r="J246" s="13"/>
      <c r="K246" s="13"/>
      <c r="L246" s="196"/>
      <c r="M246" s="201"/>
      <c r="N246" s="202"/>
      <c r="O246" s="202"/>
      <c r="P246" s="202"/>
      <c r="Q246" s="202"/>
      <c r="R246" s="202"/>
      <c r="S246" s="202"/>
      <c r="T246" s="20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197" t="s">
        <v>150</v>
      </c>
      <c r="AU246" s="197" t="s">
        <v>82</v>
      </c>
      <c r="AV246" s="13" t="s">
        <v>82</v>
      </c>
      <c r="AW246" s="13" t="s">
        <v>30</v>
      </c>
      <c r="AX246" s="13" t="s">
        <v>73</v>
      </c>
      <c r="AY246" s="197" t="s">
        <v>141</v>
      </c>
    </row>
    <row r="247" s="13" customFormat="1">
      <c r="A247" s="13"/>
      <c r="B247" s="196"/>
      <c r="C247" s="13"/>
      <c r="D247" s="191" t="s">
        <v>150</v>
      </c>
      <c r="E247" s="197" t="s">
        <v>1</v>
      </c>
      <c r="F247" s="198" t="s">
        <v>290</v>
      </c>
      <c r="G247" s="13"/>
      <c r="H247" s="199">
        <v>0.33000000000000002</v>
      </c>
      <c r="I247" s="200"/>
      <c r="J247" s="13"/>
      <c r="K247" s="13"/>
      <c r="L247" s="196"/>
      <c r="M247" s="201"/>
      <c r="N247" s="202"/>
      <c r="O247" s="202"/>
      <c r="P247" s="202"/>
      <c r="Q247" s="202"/>
      <c r="R247" s="202"/>
      <c r="S247" s="202"/>
      <c r="T247" s="20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197" t="s">
        <v>150</v>
      </c>
      <c r="AU247" s="197" t="s">
        <v>82</v>
      </c>
      <c r="AV247" s="13" t="s">
        <v>82</v>
      </c>
      <c r="AW247" s="13" t="s">
        <v>30</v>
      </c>
      <c r="AX247" s="13" t="s">
        <v>73</v>
      </c>
      <c r="AY247" s="197" t="s">
        <v>141</v>
      </c>
    </row>
    <row r="248" s="14" customFormat="1">
      <c r="A248" s="14"/>
      <c r="B248" s="204"/>
      <c r="C248" s="14"/>
      <c r="D248" s="191" t="s">
        <v>150</v>
      </c>
      <c r="E248" s="205" t="s">
        <v>1</v>
      </c>
      <c r="F248" s="206" t="s">
        <v>153</v>
      </c>
      <c r="G248" s="14"/>
      <c r="H248" s="207">
        <v>0.34500000000000003</v>
      </c>
      <c r="I248" s="208"/>
      <c r="J248" s="14"/>
      <c r="K248" s="14"/>
      <c r="L248" s="204"/>
      <c r="M248" s="209"/>
      <c r="N248" s="210"/>
      <c r="O248" s="210"/>
      <c r="P248" s="210"/>
      <c r="Q248" s="210"/>
      <c r="R248" s="210"/>
      <c r="S248" s="210"/>
      <c r="T248" s="211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05" t="s">
        <v>150</v>
      </c>
      <c r="AU248" s="205" t="s">
        <v>82</v>
      </c>
      <c r="AV248" s="14" t="s">
        <v>148</v>
      </c>
      <c r="AW248" s="14" t="s">
        <v>30</v>
      </c>
      <c r="AX248" s="14" t="s">
        <v>80</v>
      </c>
      <c r="AY248" s="205" t="s">
        <v>141</v>
      </c>
    </row>
    <row r="249" s="2" customFormat="1" ht="21.75" customHeight="1">
      <c r="A249" s="36"/>
      <c r="B249" s="177"/>
      <c r="C249" s="178" t="s">
        <v>291</v>
      </c>
      <c r="D249" s="178" t="s">
        <v>143</v>
      </c>
      <c r="E249" s="179" t="s">
        <v>292</v>
      </c>
      <c r="F249" s="180" t="s">
        <v>293</v>
      </c>
      <c r="G249" s="181" t="s">
        <v>194</v>
      </c>
      <c r="H249" s="182">
        <v>36</v>
      </c>
      <c r="I249" s="183"/>
      <c r="J249" s="184">
        <f>ROUND(I249*H249,2)</f>
        <v>0</v>
      </c>
      <c r="K249" s="180" t="s">
        <v>147</v>
      </c>
      <c r="L249" s="37"/>
      <c r="M249" s="185" t="s">
        <v>1</v>
      </c>
      <c r="N249" s="186" t="s">
        <v>38</v>
      </c>
      <c r="O249" s="75"/>
      <c r="P249" s="187">
        <f>O249*H249</f>
        <v>0</v>
      </c>
      <c r="Q249" s="187">
        <v>0</v>
      </c>
      <c r="R249" s="187">
        <f>Q249*H249</f>
        <v>0</v>
      </c>
      <c r="S249" s="187">
        <v>0</v>
      </c>
      <c r="T249" s="188">
        <f>S249*H249</f>
        <v>0</v>
      </c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R249" s="189" t="s">
        <v>148</v>
      </c>
      <c r="AT249" s="189" t="s">
        <v>143</v>
      </c>
      <c r="AU249" s="189" t="s">
        <v>82</v>
      </c>
      <c r="AY249" s="17" t="s">
        <v>141</v>
      </c>
      <c r="BE249" s="190">
        <f>IF(N249="základní",J249,0)</f>
        <v>0</v>
      </c>
      <c r="BF249" s="190">
        <f>IF(N249="snížená",J249,0)</f>
        <v>0</v>
      </c>
      <c r="BG249" s="190">
        <f>IF(N249="zákl. přenesená",J249,0)</f>
        <v>0</v>
      </c>
      <c r="BH249" s="190">
        <f>IF(N249="sníž. přenesená",J249,0)</f>
        <v>0</v>
      </c>
      <c r="BI249" s="190">
        <f>IF(N249="nulová",J249,0)</f>
        <v>0</v>
      </c>
      <c r="BJ249" s="17" t="s">
        <v>80</v>
      </c>
      <c r="BK249" s="190">
        <f>ROUND(I249*H249,2)</f>
        <v>0</v>
      </c>
      <c r="BL249" s="17" t="s">
        <v>148</v>
      </c>
      <c r="BM249" s="189" t="s">
        <v>294</v>
      </c>
    </row>
    <row r="250" s="2" customFormat="1">
      <c r="A250" s="36"/>
      <c r="B250" s="37"/>
      <c r="C250" s="36"/>
      <c r="D250" s="191" t="s">
        <v>149</v>
      </c>
      <c r="E250" s="36"/>
      <c r="F250" s="192" t="s">
        <v>293</v>
      </c>
      <c r="G250" s="36"/>
      <c r="H250" s="36"/>
      <c r="I250" s="193"/>
      <c r="J250" s="36"/>
      <c r="K250" s="36"/>
      <c r="L250" s="37"/>
      <c r="M250" s="194"/>
      <c r="N250" s="195"/>
      <c r="O250" s="75"/>
      <c r="P250" s="75"/>
      <c r="Q250" s="75"/>
      <c r="R250" s="75"/>
      <c r="S250" s="75"/>
      <c r="T250" s="76"/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T250" s="17" t="s">
        <v>149</v>
      </c>
      <c r="AU250" s="17" t="s">
        <v>82</v>
      </c>
    </row>
    <row r="251" s="2" customFormat="1" ht="24.15" customHeight="1">
      <c r="A251" s="36"/>
      <c r="B251" s="177"/>
      <c r="C251" s="178" t="s">
        <v>216</v>
      </c>
      <c r="D251" s="178" t="s">
        <v>143</v>
      </c>
      <c r="E251" s="179" t="s">
        <v>295</v>
      </c>
      <c r="F251" s="180" t="s">
        <v>296</v>
      </c>
      <c r="G251" s="181" t="s">
        <v>146</v>
      </c>
      <c r="H251" s="182">
        <v>2.3820000000000001</v>
      </c>
      <c r="I251" s="183"/>
      <c r="J251" s="184">
        <f>ROUND(I251*H251,2)</f>
        <v>0</v>
      </c>
      <c r="K251" s="180" t="s">
        <v>147</v>
      </c>
      <c r="L251" s="37"/>
      <c r="M251" s="185" t="s">
        <v>1</v>
      </c>
      <c r="N251" s="186" t="s">
        <v>38</v>
      </c>
      <c r="O251" s="75"/>
      <c r="P251" s="187">
        <f>O251*H251</f>
        <v>0</v>
      </c>
      <c r="Q251" s="187">
        <v>0.02102</v>
      </c>
      <c r="R251" s="187">
        <f>Q251*H251</f>
        <v>0.050069640000000006</v>
      </c>
      <c r="S251" s="187">
        <v>0</v>
      </c>
      <c r="T251" s="188">
        <f>S251*H251</f>
        <v>0</v>
      </c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R251" s="189" t="s">
        <v>148</v>
      </c>
      <c r="AT251" s="189" t="s">
        <v>143</v>
      </c>
      <c r="AU251" s="189" t="s">
        <v>82</v>
      </c>
      <c r="AY251" s="17" t="s">
        <v>141</v>
      </c>
      <c r="BE251" s="190">
        <f>IF(N251="základní",J251,0)</f>
        <v>0</v>
      </c>
      <c r="BF251" s="190">
        <f>IF(N251="snížená",J251,0)</f>
        <v>0</v>
      </c>
      <c r="BG251" s="190">
        <f>IF(N251="zákl. přenesená",J251,0)</f>
        <v>0</v>
      </c>
      <c r="BH251" s="190">
        <f>IF(N251="sníž. přenesená",J251,0)</f>
        <v>0</v>
      </c>
      <c r="BI251" s="190">
        <f>IF(N251="nulová",J251,0)</f>
        <v>0</v>
      </c>
      <c r="BJ251" s="17" t="s">
        <v>80</v>
      </c>
      <c r="BK251" s="190">
        <f>ROUND(I251*H251,2)</f>
        <v>0</v>
      </c>
      <c r="BL251" s="17" t="s">
        <v>148</v>
      </c>
      <c r="BM251" s="189" t="s">
        <v>297</v>
      </c>
    </row>
    <row r="252" s="2" customFormat="1">
      <c r="A252" s="36"/>
      <c r="B252" s="37"/>
      <c r="C252" s="36"/>
      <c r="D252" s="191" t="s">
        <v>149</v>
      </c>
      <c r="E252" s="36"/>
      <c r="F252" s="192" t="s">
        <v>296</v>
      </c>
      <c r="G252" s="36"/>
      <c r="H252" s="36"/>
      <c r="I252" s="193"/>
      <c r="J252" s="36"/>
      <c r="K252" s="36"/>
      <c r="L252" s="37"/>
      <c r="M252" s="194"/>
      <c r="N252" s="195"/>
      <c r="O252" s="75"/>
      <c r="P252" s="75"/>
      <c r="Q252" s="75"/>
      <c r="R252" s="75"/>
      <c r="S252" s="75"/>
      <c r="T252" s="76"/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T252" s="17" t="s">
        <v>149</v>
      </c>
      <c r="AU252" s="17" t="s">
        <v>82</v>
      </c>
    </row>
    <row r="253" s="13" customFormat="1">
      <c r="A253" s="13"/>
      <c r="B253" s="196"/>
      <c r="C253" s="13"/>
      <c r="D253" s="191" t="s">
        <v>150</v>
      </c>
      <c r="E253" s="197" t="s">
        <v>1</v>
      </c>
      <c r="F253" s="198" t="s">
        <v>298</v>
      </c>
      <c r="G253" s="13"/>
      <c r="H253" s="199">
        <v>1.0820000000000001</v>
      </c>
      <c r="I253" s="200"/>
      <c r="J253" s="13"/>
      <c r="K253" s="13"/>
      <c r="L253" s="196"/>
      <c r="M253" s="201"/>
      <c r="N253" s="202"/>
      <c r="O253" s="202"/>
      <c r="P253" s="202"/>
      <c r="Q253" s="202"/>
      <c r="R253" s="202"/>
      <c r="S253" s="202"/>
      <c r="T253" s="20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197" t="s">
        <v>150</v>
      </c>
      <c r="AU253" s="197" t="s">
        <v>82</v>
      </c>
      <c r="AV253" s="13" t="s">
        <v>82</v>
      </c>
      <c r="AW253" s="13" t="s">
        <v>30</v>
      </c>
      <c r="AX253" s="13" t="s">
        <v>73</v>
      </c>
      <c r="AY253" s="197" t="s">
        <v>141</v>
      </c>
    </row>
    <row r="254" s="13" customFormat="1">
      <c r="A254" s="13"/>
      <c r="B254" s="196"/>
      <c r="C254" s="13"/>
      <c r="D254" s="191" t="s">
        <v>150</v>
      </c>
      <c r="E254" s="197" t="s">
        <v>1</v>
      </c>
      <c r="F254" s="198" t="s">
        <v>299</v>
      </c>
      <c r="G254" s="13"/>
      <c r="H254" s="199">
        <v>0.5</v>
      </c>
      <c r="I254" s="200"/>
      <c r="J254" s="13"/>
      <c r="K254" s="13"/>
      <c r="L254" s="196"/>
      <c r="M254" s="201"/>
      <c r="N254" s="202"/>
      <c r="O254" s="202"/>
      <c r="P254" s="202"/>
      <c r="Q254" s="202"/>
      <c r="R254" s="202"/>
      <c r="S254" s="202"/>
      <c r="T254" s="20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197" t="s">
        <v>150</v>
      </c>
      <c r="AU254" s="197" t="s">
        <v>82</v>
      </c>
      <c r="AV254" s="13" t="s">
        <v>82</v>
      </c>
      <c r="AW254" s="13" t="s">
        <v>30</v>
      </c>
      <c r="AX254" s="13" t="s">
        <v>73</v>
      </c>
      <c r="AY254" s="197" t="s">
        <v>141</v>
      </c>
    </row>
    <row r="255" s="13" customFormat="1">
      <c r="A255" s="13"/>
      <c r="B255" s="196"/>
      <c r="C255" s="13"/>
      <c r="D255" s="191" t="s">
        <v>150</v>
      </c>
      <c r="E255" s="197" t="s">
        <v>1</v>
      </c>
      <c r="F255" s="198" t="s">
        <v>300</v>
      </c>
      <c r="G255" s="13"/>
      <c r="H255" s="199">
        <v>0.80000000000000004</v>
      </c>
      <c r="I255" s="200"/>
      <c r="J255" s="13"/>
      <c r="K255" s="13"/>
      <c r="L255" s="196"/>
      <c r="M255" s="201"/>
      <c r="N255" s="202"/>
      <c r="O255" s="202"/>
      <c r="P255" s="202"/>
      <c r="Q255" s="202"/>
      <c r="R255" s="202"/>
      <c r="S255" s="202"/>
      <c r="T255" s="20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197" t="s">
        <v>150</v>
      </c>
      <c r="AU255" s="197" t="s">
        <v>82</v>
      </c>
      <c r="AV255" s="13" t="s">
        <v>82</v>
      </c>
      <c r="AW255" s="13" t="s">
        <v>30</v>
      </c>
      <c r="AX255" s="13" t="s">
        <v>73</v>
      </c>
      <c r="AY255" s="197" t="s">
        <v>141</v>
      </c>
    </row>
    <row r="256" s="14" customFormat="1">
      <c r="A256" s="14"/>
      <c r="B256" s="204"/>
      <c r="C256" s="14"/>
      <c r="D256" s="191" t="s">
        <v>150</v>
      </c>
      <c r="E256" s="205" t="s">
        <v>1</v>
      </c>
      <c r="F256" s="206" t="s">
        <v>153</v>
      </c>
      <c r="G256" s="14"/>
      <c r="H256" s="207">
        <v>2.3820000000000001</v>
      </c>
      <c r="I256" s="208"/>
      <c r="J256" s="14"/>
      <c r="K256" s="14"/>
      <c r="L256" s="204"/>
      <c r="M256" s="209"/>
      <c r="N256" s="210"/>
      <c r="O256" s="210"/>
      <c r="P256" s="210"/>
      <c r="Q256" s="210"/>
      <c r="R256" s="210"/>
      <c r="S256" s="210"/>
      <c r="T256" s="211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05" t="s">
        <v>150</v>
      </c>
      <c r="AU256" s="205" t="s">
        <v>82</v>
      </c>
      <c r="AV256" s="14" t="s">
        <v>148</v>
      </c>
      <c r="AW256" s="14" t="s">
        <v>30</v>
      </c>
      <c r="AX256" s="14" t="s">
        <v>80</v>
      </c>
      <c r="AY256" s="205" t="s">
        <v>141</v>
      </c>
    </row>
    <row r="257" s="2" customFormat="1" ht="24.15" customHeight="1">
      <c r="A257" s="36"/>
      <c r="B257" s="177"/>
      <c r="C257" s="178" t="s">
        <v>301</v>
      </c>
      <c r="D257" s="178" t="s">
        <v>143</v>
      </c>
      <c r="E257" s="179" t="s">
        <v>302</v>
      </c>
      <c r="F257" s="180" t="s">
        <v>303</v>
      </c>
      <c r="G257" s="181" t="s">
        <v>146</v>
      </c>
      <c r="H257" s="182">
        <v>2.3820000000000001</v>
      </c>
      <c r="I257" s="183"/>
      <c r="J257" s="184">
        <f>ROUND(I257*H257,2)</f>
        <v>0</v>
      </c>
      <c r="K257" s="180" t="s">
        <v>147</v>
      </c>
      <c r="L257" s="37"/>
      <c r="M257" s="185" t="s">
        <v>1</v>
      </c>
      <c r="N257" s="186" t="s">
        <v>38</v>
      </c>
      <c r="O257" s="75"/>
      <c r="P257" s="187">
        <f>O257*H257</f>
        <v>0</v>
      </c>
      <c r="Q257" s="187">
        <v>0.02102</v>
      </c>
      <c r="R257" s="187">
        <f>Q257*H257</f>
        <v>0.050069640000000006</v>
      </c>
      <c r="S257" s="187">
        <v>0</v>
      </c>
      <c r="T257" s="188">
        <f>S257*H257</f>
        <v>0</v>
      </c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R257" s="189" t="s">
        <v>148</v>
      </c>
      <c r="AT257" s="189" t="s">
        <v>143</v>
      </c>
      <c r="AU257" s="189" t="s">
        <v>82</v>
      </c>
      <c r="AY257" s="17" t="s">
        <v>141</v>
      </c>
      <c r="BE257" s="190">
        <f>IF(N257="základní",J257,0)</f>
        <v>0</v>
      </c>
      <c r="BF257" s="190">
        <f>IF(N257="snížená",J257,0)</f>
        <v>0</v>
      </c>
      <c r="BG257" s="190">
        <f>IF(N257="zákl. přenesená",J257,0)</f>
        <v>0</v>
      </c>
      <c r="BH257" s="190">
        <f>IF(N257="sníž. přenesená",J257,0)</f>
        <v>0</v>
      </c>
      <c r="BI257" s="190">
        <f>IF(N257="nulová",J257,0)</f>
        <v>0</v>
      </c>
      <c r="BJ257" s="17" t="s">
        <v>80</v>
      </c>
      <c r="BK257" s="190">
        <f>ROUND(I257*H257,2)</f>
        <v>0</v>
      </c>
      <c r="BL257" s="17" t="s">
        <v>148</v>
      </c>
      <c r="BM257" s="189" t="s">
        <v>304</v>
      </c>
    </row>
    <row r="258" s="2" customFormat="1">
      <c r="A258" s="36"/>
      <c r="B258" s="37"/>
      <c r="C258" s="36"/>
      <c r="D258" s="191" t="s">
        <v>149</v>
      </c>
      <c r="E258" s="36"/>
      <c r="F258" s="192" t="s">
        <v>303</v>
      </c>
      <c r="G258" s="36"/>
      <c r="H258" s="36"/>
      <c r="I258" s="193"/>
      <c r="J258" s="36"/>
      <c r="K258" s="36"/>
      <c r="L258" s="37"/>
      <c r="M258" s="194"/>
      <c r="N258" s="195"/>
      <c r="O258" s="75"/>
      <c r="P258" s="75"/>
      <c r="Q258" s="75"/>
      <c r="R258" s="75"/>
      <c r="S258" s="75"/>
      <c r="T258" s="76"/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T258" s="17" t="s">
        <v>149</v>
      </c>
      <c r="AU258" s="17" t="s">
        <v>82</v>
      </c>
    </row>
    <row r="259" s="2" customFormat="1" ht="24.15" customHeight="1">
      <c r="A259" s="36"/>
      <c r="B259" s="177"/>
      <c r="C259" s="178" t="s">
        <v>220</v>
      </c>
      <c r="D259" s="178" t="s">
        <v>143</v>
      </c>
      <c r="E259" s="179" t="s">
        <v>305</v>
      </c>
      <c r="F259" s="180" t="s">
        <v>306</v>
      </c>
      <c r="G259" s="181" t="s">
        <v>169</v>
      </c>
      <c r="H259" s="182">
        <v>32.479999999999997</v>
      </c>
      <c r="I259" s="183"/>
      <c r="J259" s="184">
        <f>ROUND(I259*H259,2)</f>
        <v>0</v>
      </c>
      <c r="K259" s="180" t="s">
        <v>147</v>
      </c>
      <c r="L259" s="37"/>
      <c r="M259" s="185" t="s">
        <v>1</v>
      </c>
      <c r="N259" s="186" t="s">
        <v>38</v>
      </c>
      <c r="O259" s="75"/>
      <c r="P259" s="187">
        <f>O259*H259</f>
        <v>0</v>
      </c>
      <c r="Q259" s="187">
        <v>2.4500000000000002</v>
      </c>
      <c r="R259" s="187">
        <f>Q259*H259</f>
        <v>79.575999999999993</v>
      </c>
      <c r="S259" s="187">
        <v>0</v>
      </c>
      <c r="T259" s="188">
        <f>S259*H259</f>
        <v>0</v>
      </c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R259" s="189" t="s">
        <v>148</v>
      </c>
      <c r="AT259" s="189" t="s">
        <v>143</v>
      </c>
      <c r="AU259" s="189" t="s">
        <v>82</v>
      </c>
      <c r="AY259" s="17" t="s">
        <v>141</v>
      </c>
      <c r="BE259" s="190">
        <f>IF(N259="základní",J259,0)</f>
        <v>0</v>
      </c>
      <c r="BF259" s="190">
        <f>IF(N259="snížená",J259,0)</f>
        <v>0</v>
      </c>
      <c r="BG259" s="190">
        <f>IF(N259="zákl. přenesená",J259,0)</f>
        <v>0</v>
      </c>
      <c r="BH259" s="190">
        <f>IF(N259="sníž. přenesená",J259,0)</f>
        <v>0</v>
      </c>
      <c r="BI259" s="190">
        <f>IF(N259="nulová",J259,0)</f>
        <v>0</v>
      </c>
      <c r="BJ259" s="17" t="s">
        <v>80</v>
      </c>
      <c r="BK259" s="190">
        <f>ROUND(I259*H259,2)</f>
        <v>0</v>
      </c>
      <c r="BL259" s="17" t="s">
        <v>148</v>
      </c>
      <c r="BM259" s="189" t="s">
        <v>307</v>
      </c>
    </row>
    <row r="260" s="2" customFormat="1">
      <c r="A260" s="36"/>
      <c r="B260" s="37"/>
      <c r="C260" s="36"/>
      <c r="D260" s="191" t="s">
        <v>149</v>
      </c>
      <c r="E260" s="36"/>
      <c r="F260" s="192" t="s">
        <v>306</v>
      </c>
      <c r="G260" s="36"/>
      <c r="H260" s="36"/>
      <c r="I260" s="193"/>
      <c r="J260" s="36"/>
      <c r="K260" s="36"/>
      <c r="L260" s="37"/>
      <c r="M260" s="194"/>
      <c r="N260" s="195"/>
      <c r="O260" s="75"/>
      <c r="P260" s="75"/>
      <c r="Q260" s="75"/>
      <c r="R260" s="75"/>
      <c r="S260" s="75"/>
      <c r="T260" s="76"/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T260" s="17" t="s">
        <v>149</v>
      </c>
      <c r="AU260" s="17" t="s">
        <v>82</v>
      </c>
    </row>
    <row r="261" s="13" customFormat="1">
      <c r="A261" s="13"/>
      <c r="B261" s="196"/>
      <c r="C261" s="13"/>
      <c r="D261" s="191" t="s">
        <v>150</v>
      </c>
      <c r="E261" s="197" t="s">
        <v>1</v>
      </c>
      <c r="F261" s="198" t="s">
        <v>308</v>
      </c>
      <c r="G261" s="13"/>
      <c r="H261" s="199">
        <v>32.479999999999997</v>
      </c>
      <c r="I261" s="200"/>
      <c r="J261" s="13"/>
      <c r="K261" s="13"/>
      <c r="L261" s="196"/>
      <c r="M261" s="201"/>
      <c r="N261" s="202"/>
      <c r="O261" s="202"/>
      <c r="P261" s="202"/>
      <c r="Q261" s="202"/>
      <c r="R261" s="202"/>
      <c r="S261" s="202"/>
      <c r="T261" s="20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197" t="s">
        <v>150</v>
      </c>
      <c r="AU261" s="197" t="s">
        <v>82</v>
      </c>
      <c r="AV261" s="13" t="s">
        <v>82</v>
      </c>
      <c r="AW261" s="13" t="s">
        <v>30</v>
      </c>
      <c r="AX261" s="13" t="s">
        <v>73</v>
      </c>
      <c r="AY261" s="197" t="s">
        <v>141</v>
      </c>
    </row>
    <row r="262" s="14" customFormat="1">
      <c r="A262" s="14"/>
      <c r="B262" s="204"/>
      <c r="C262" s="14"/>
      <c r="D262" s="191" t="s">
        <v>150</v>
      </c>
      <c r="E262" s="205" t="s">
        <v>1</v>
      </c>
      <c r="F262" s="206" t="s">
        <v>153</v>
      </c>
      <c r="G262" s="14"/>
      <c r="H262" s="207">
        <v>32.479999999999997</v>
      </c>
      <c r="I262" s="208"/>
      <c r="J262" s="14"/>
      <c r="K262" s="14"/>
      <c r="L262" s="204"/>
      <c r="M262" s="209"/>
      <c r="N262" s="210"/>
      <c r="O262" s="210"/>
      <c r="P262" s="210"/>
      <c r="Q262" s="210"/>
      <c r="R262" s="210"/>
      <c r="S262" s="210"/>
      <c r="T262" s="211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05" t="s">
        <v>150</v>
      </c>
      <c r="AU262" s="205" t="s">
        <v>82</v>
      </c>
      <c r="AV262" s="14" t="s">
        <v>148</v>
      </c>
      <c r="AW262" s="14" t="s">
        <v>30</v>
      </c>
      <c r="AX262" s="14" t="s">
        <v>80</v>
      </c>
      <c r="AY262" s="205" t="s">
        <v>141</v>
      </c>
    </row>
    <row r="263" s="12" customFormat="1" ht="22.8" customHeight="1">
      <c r="A263" s="12"/>
      <c r="B263" s="164"/>
      <c r="C263" s="12"/>
      <c r="D263" s="165" t="s">
        <v>72</v>
      </c>
      <c r="E263" s="175" t="s">
        <v>160</v>
      </c>
      <c r="F263" s="175" t="s">
        <v>309</v>
      </c>
      <c r="G263" s="12"/>
      <c r="H263" s="12"/>
      <c r="I263" s="167"/>
      <c r="J263" s="176">
        <f>BK263</f>
        <v>0</v>
      </c>
      <c r="K263" s="12"/>
      <c r="L263" s="164"/>
      <c r="M263" s="169"/>
      <c r="N263" s="170"/>
      <c r="O263" s="170"/>
      <c r="P263" s="171">
        <f>SUM(P264:P273)</f>
        <v>0</v>
      </c>
      <c r="Q263" s="170"/>
      <c r="R263" s="171">
        <f>SUM(R264:R273)</f>
        <v>21.173439999999996</v>
      </c>
      <c r="S263" s="170"/>
      <c r="T263" s="172">
        <f>SUM(T264:T273)</f>
        <v>24.149999999999999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165" t="s">
        <v>80</v>
      </c>
      <c r="AT263" s="173" t="s">
        <v>72</v>
      </c>
      <c r="AU263" s="173" t="s">
        <v>80</v>
      </c>
      <c r="AY263" s="165" t="s">
        <v>141</v>
      </c>
      <c r="BK263" s="174">
        <f>SUM(BK264:BK273)</f>
        <v>0</v>
      </c>
    </row>
    <row r="264" s="2" customFormat="1" ht="24.15" customHeight="1">
      <c r="A264" s="36"/>
      <c r="B264" s="177"/>
      <c r="C264" s="178" t="s">
        <v>310</v>
      </c>
      <c r="D264" s="178" t="s">
        <v>143</v>
      </c>
      <c r="E264" s="179" t="s">
        <v>311</v>
      </c>
      <c r="F264" s="180" t="s">
        <v>312</v>
      </c>
      <c r="G264" s="181" t="s">
        <v>146</v>
      </c>
      <c r="H264" s="182">
        <v>22</v>
      </c>
      <c r="I264" s="183"/>
      <c r="J264" s="184">
        <f>ROUND(I264*H264,2)</f>
        <v>0</v>
      </c>
      <c r="K264" s="180" t="s">
        <v>147</v>
      </c>
      <c r="L264" s="37"/>
      <c r="M264" s="185" t="s">
        <v>1</v>
      </c>
      <c r="N264" s="186" t="s">
        <v>38</v>
      </c>
      <c r="O264" s="75"/>
      <c r="P264" s="187">
        <f>O264*H264</f>
        <v>0</v>
      </c>
      <c r="Q264" s="187">
        <v>0.00081999999999999998</v>
      </c>
      <c r="R264" s="187">
        <f>Q264*H264</f>
        <v>0.01804</v>
      </c>
      <c r="S264" s="187">
        <v>0</v>
      </c>
      <c r="T264" s="188">
        <f>S264*H264</f>
        <v>0</v>
      </c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R264" s="189" t="s">
        <v>148</v>
      </c>
      <c r="AT264" s="189" t="s">
        <v>143</v>
      </c>
      <c r="AU264" s="189" t="s">
        <v>82</v>
      </c>
      <c r="AY264" s="17" t="s">
        <v>141</v>
      </c>
      <c r="BE264" s="190">
        <f>IF(N264="základní",J264,0)</f>
        <v>0</v>
      </c>
      <c r="BF264" s="190">
        <f>IF(N264="snížená",J264,0)</f>
        <v>0</v>
      </c>
      <c r="BG264" s="190">
        <f>IF(N264="zákl. přenesená",J264,0)</f>
        <v>0</v>
      </c>
      <c r="BH264" s="190">
        <f>IF(N264="sníž. přenesená",J264,0)</f>
        <v>0</v>
      </c>
      <c r="BI264" s="190">
        <f>IF(N264="nulová",J264,0)</f>
        <v>0</v>
      </c>
      <c r="BJ264" s="17" t="s">
        <v>80</v>
      </c>
      <c r="BK264" s="190">
        <f>ROUND(I264*H264,2)</f>
        <v>0</v>
      </c>
      <c r="BL264" s="17" t="s">
        <v>148</v>
      </c>
      <c r="BM264" s="189" t="s">
        <v>313</v>
      </c>
    </row>
    <row r="265" s="2" customFormat="1">
      <c r="A265" s="36"/>
      <c r="B265" s="37"/>
      <c r="C265" s="36"/>
      <c r="D265" s="191" t="s">
        <v>149</v>
      </c>
      <c r="E265" s="36"/>
      <c r="F265" s="192" t="s">
        <v>312</v>
      </c>
      <c r="G265" s="36"/>
      <c r="H265" s="36"/>
      <c r="I265" s="193"/>
      <c r="J265" s="36"/>
      <c r="K265" s="36"/>
      <c r="L265" s="37"/>
      <c r="M265" s="194"/>
      <c r="N265" s="195"/>
      <c r="O265" s="75"/>
      <c r="P265" s="75"/>
      <c r="Q265" s="75"/>
      <c r="R265" s="75"/>
      <c r="S265" s="75"/>
      <c r="T265" s="76"/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T265" s="17" t="s">
        <v>149</v>
      </c>
      <c r="AU265" s="17" t="s">
        <v>82</v>
      </c>
    </row>
    <row r="266" s="13" customFormat="1">
      <c r="A266" s="13"/>
      <c r="B266" s="196"/>
      <c r="C266" s="13"/>
      <c r="D266" s="191" t="s">
        <v>150</v>
      </c>
      <c r="E266" s="197" t="s">
        <v>1</v>
      </c>
      <c r="F266" s="198" t="s">
        <v>314</v>
      </c>
      <c r="G266" s="13"/>
      <c r="H266" s="199">
        <v>22</v>
      </c>
      <c r="I266" s="200"/>
      <c r="J266" s="13"/>
      <c r="K266" s="13"/>
      <c r="L266" s="196"/>
      <c r="M266" s="201"/>
      <c r="N266" s="202"/>
      <c r="O266" s="202"/>
      <c r="P266" s="202"/>
      <c r="Q266" s="202"/>
      <c r="R266" s="202"/>
      <c r="S266" s="202"/>
      <c r="T266" s="20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197" t="s">
        <v>150</v>
      </c>
      <c r="AU266" s="197" t="s">
        <v>82</v>
      </c>
      <c r="AV266" s="13" t="s">
        <v>82</v>
      </c>
      <c r="AW266" s="13" t="s">
        <v>30</v>
      </c>
      <c r="AX266" s="13" t="s">
        <v>73</v>
      </c>
      <c r="AY266" s="197" t="s">
        <v>141</v>
      </c>
    </row>
    <row r="267" s="14" customFormat="1">
      <c r="A267" s="14"/>
      <c r="B267" s="204"/>
      <c r="C267" s="14"/>
      <c r="D267" s="191" t="s">
        <v>150</v>
      </c>
      <c r="E267" s="205" t="s">
        <v>1</v>
      </c>
      <c r="F267" s="206" t="s">
        <v>153</v>
      </c>
      <c r="G267" s="14"/>
      <c r="H267" s="207">
        <v>22</v>
      </c>
      <c r="I267" s="208"/>
      <c r="J267" s="14"/>
      <c r="K267" s="14"/>
      <c r="L267" s="204"/>
      <c r="M267" s="209"/>
      <c r="N267" s="210"/>
      <c r="O267" s="210"/>
      <c r="P267" s="210"/>
      <c r="Q267" s="210"/>
      <c r="R267" s="210"/>
      <c r="S267" s="210"/>
      <c r="T267" s="211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05" t="s">
        <v>150</v>
      </c>
      <c r="AU267" s="205" t="s">
        <v>82</v>
      </c>
      <c r="AV267" s="14" t="s">
        <v>148</v>
      </c>
      <c r="AW267" s="14" t="s">
        <v>30</v>
      </c>
      <c r="AX267" s="14" t="s">
        <v>80</v>
      </c>
      <c r="AY267" s="205" t="s">
        <v>141</v>
      </c>
    </row>
    <row r="268" s="2" customFormat="1" ht="33" customHeight="1">
      <c r="A268" s="36"/>
      <c r="B268" s="177"/>
      <c r="C268" s="178" t="s">
        <v>226</v>
      </c>
      <c r="D268" s="178" t="s">
        <v>143</v>
      </c>
      <c r="E268" s="179" t="s">
        <v>315</v>
      </c>
      <c r="F268" s="180" t="s">
        <v>316</v>
      </c>
      <c r="G268" s="181" t="s">
        <v>146</v>
      </c>
      <c r="H268" s="182">
        <v>322</v>
      </c>
      <c r="I268" s="183"/>
      <c r="J268" s="184">
        <f>ROUND(I268*H268,2)</f>
        <v>0</v>
      </c>
      <c r="K268" s="180" t="s">
        <v>147</v>
      </c>
      <c r="L268" s="37"/>
      <c r="M268" s="185" t="s">
        <v>1</v>
      </c>
      <c r="N268" s="186" t="s">
        <v>38</v>
      </c>
      <c r="O268" s="75"/>
      <c r="P268" s="187">
        <f>O268*H268</f>
        <v>0</v>
      </c>
      <c r="Q268" s="187">
        <v>0.065699999999999995</v>
      </c>
      <c r="R268" s="187">
        <f>Q268*H268</f>
        <v>21.155399999999997</v>
      </c>
      <c r="S268" s="187">
        <v>0.074999999999999997</v>
      </c>
      <c r="T268" s="188">
        <f>S268*H268</f>
        <v>24.149999999999999</v>
      </c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R268" s="189" t="s">
        <v>148</v>
      </c>
      <c r="AT268" s="189" t="s">
        <v>143</v>
      </c>
      <c r="AU268" s="189" t="s">
        <v>82</v>
      </c>
      <c r="AY268" s="17" t="s">
        <v>141</v>
      </c>
      <c r="BE268" s="190">
        <f>IF(N268="základní",J268,0)</f>
        <v>0</v>
      </c>
      <c r="BF268" s="190">
        <f>IF(N268="snížená",J268,0)</f>
        <v>0</v>
      </c>
      <c r="BG268" s="190">
        <f>IF(N268="zákl. přenesená",J268,0)</f>
        <v>0</v>
      </c>
      <c r="BH268" s="190">
        <f>IF(N268="sníž. přenesená",J268,0)</f>
        <v>0</v>
      </c>
      <c r="BI268" s="190">
        <f>IF(N268="nulová",J268,0)</f>
        <v>0</v>
      </c>
      <c r="BJ268" s="17" t="s">
        <v>80</v>
      </c>
      <c r="BK268" s="190">
        <f>ROUND(I268*H268,2)</f>
        <v>0</v>
      </c>
      <c r="BL268" s="17" t="s">
        <v>148</v>
      </c>
      <c r="BM268" s="189" t="s">
        <v>317</v>
      </c>
    </row>
    <row r="269" s="2" customFormat="1">
      <c r="A269" s="36"/>
      <c r="B269" s="37"/>
      <c r="C269" s="36"/>
      <c r="D269" s="191" t="s">
        <v>149</v>
      </c>
      <c r="E269" s="36"/>
      <c r="F269" s="192" t="s">
        <v>316</v>
      </c>
      <c r="G269" s="36"/>
      <c r="H269" s="36"/>
      <c r="I269" s="193"/>
      <c r="J269" s="36"/>
      <c r="K269" s="36"/>
      <c r="L269" s="37"/>
      <c r="M269" s="194"/>
      <c r="N269" s="195"/>
      <c r="O269" s="75"/>
      <c r="P269" s="75"/>
      <c r="Q269" s="75"/>
      <c r="R269" s="75"/>
      <c r="S269" s="75"/>
      <c r="T269" s="76"/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T269" s="17" t="s">
        <v>149</v>
      </c>
      <c r="AU269" s="17" t="s">
        <v>82</v>
      </c>
    </row>
    <row r="270" s="13" customFormat="1">
      <c r="A270" s="13"/>
      <c r="B270" s="196"/>
      <c r="C270" s="13"/>
      <c r="D270" s="191" t="s">
        <v>150</v>
      </c>
      <c r="E270" s="197" t="s">
        <v>1</v>
      </c>
      <c r="F270" s="198" t="s">
        <v>318</v>
      </c>
      <c r="G270" s="13"/>
      <c r="H270" s="199">
        <v>251</v>
      </c>
      <c r="I270" s="200"/>
      <c r="J270" s="13"/>
      <c r="K270" s="13"/>
      <c r="L270" s="196"/>
      <c r="M270" s="201"/>
      <c r="N270" s="202"/>
      <c r="O270" s="202"/>
      <c r="P270" s="202"/>
      <c r="Q270" s="202"/>
      <c r="R270" s="202"/>
      <c r="S270" s="202"/>
      <c r="T270" s="20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197" t="s">
        <v>150</v>
      </c>
      <c r="AU270" s="197" t="s">
        <v>82</v>
      </c>
      <c r="AV270" s="13" t="s">
        <v>82</v>
      </c>
      <c r="AW270" s="13" t="s">
        <v>30</v>
      </c>
      <c r="AX270" s="13" t="s">
        <v>73</v>
      </c>
      <c r="AY270" s="197" t="s">
        <v>141</v>
      </c>
    </row>
    <row r="271" s="13" customFormat="1">
      <c r="A271" s="13"/>
      <c r="B271" s="196"/>
      <c r="C271" s="13"/>
      <c r="D271" s="191" t="s">
        <v>150</v>
      </c>
      <c r="E271" s="197" t="s">
        <v>1</v>
      </c>
      <c r="F271" s="198" t="s">
        <v>319</v>
      </c>
      <c r="G271" s="13"/>
      <c r="H271" s="199">
        <v>67</v>
      </c>
      <c r="I271" s="200"/>
      <c r="J271" s="13"/>
      <c r="K271" s="13"/>
      <c r="L271" s="196"/>
      <c r="M271" s="201"/>
      <c r="N271" s="202"/>
      <c r="O271" s="202"/>
      <c r="P271" s="202"/>
      <c r="Q271" s="202"/>
      <c r="R271" s="202"/>
      <c r="S271" s="202"/>
      <c r="T271" s="20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197" t="s">
        <v>150</v>
      </c>
      <c r="AU271" s="197" t="s">
        <v>82</v>
      </c>
      <c r="AV271" s="13" t="s">
        <v>82</v>
      </c>
      <c r="AW271" s="13" t="s">
        <v>30</v>
      </c>
      <c r="AX271" s="13" t="s">
        <v>73</v>
      </c>
      <c r="AY271" s="197" t="s">
        <v>141</v>
      </c>
    </row>
    <row r="272" s="13" customFormat="1">
      <c r="A272" s="13"/>
      <c r="B272" s="196"/>
      <c r="C272" s="13"/>
      <c r="D272" s="191" t="s">
        <v>150</v>
      </c>
      <c r="E272" s="197" t="s">
        <v>1</v>
      </c>
      <c r="F272" s="198" t="s">
        <v>320</v>
      </c>
      <c r="G272" s="13"/>
      <c r="H272" s="199">
        <v>4</v>
      </c>
      <c r="I272" s="200"/>
      <c r="J272" s="13"/>
      <c r="K272" s="13"/>
      <c r="L272" s="196"/>
      <c r="M272" s="201"/>
      <c r="N272" s="202"/>
      <c r="O272" s="202"/>
      <c r="P272" s="202"/>
      <c r="Q272" s="202"/>
      <c r="R272" s="202"/>
      <c r="S272" s="202"/>
      <c r="T272" s="20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197" t="s">
        <v>150</v>
      </c>
      <c r="AU272" s="197" t="s">
        <v>82</v>
      </c>
      <c r="AV272" s="13" t="s">
        <v>82</v>
      </c>
      <c r="AW272" s="13" t="s">
        <v>30</v>
      </c>
      <c r="AX272" s="13" t="s">
        <v>73</v>
      </c>
      <c r="AY272" s="197" t="s">
        <v>141</v>
      </c>
    </row>
    <row r="273" s="14" customFormat="1">
      <c r="A273" s="14"/>
      <c r="B273" s="204"/>
      <c r="C273" s="14"/>
      <c r="D273" s="191" t="s">
        <v>150</v>
      </c>
      <c r="E273" s="205" t="s">
        <v>1</v>
      </c>
      <c r="F273" s="206" t="s">
        <v>153</v>
      </c>
      <c r="G273" s="14"/>
      <c r="H273" s="207">
        <v>322</v>
      </c>
      <c r="I273" s="208"/>
      <c r="J273" s="14"/>
      <c r="K273" s="14"/>
      <c r="L273" s="204"/>
      <c r="M273" s="209"/>
      <c r="N273" s="210"/>
      <c r="O273" s="210"/>
      <c r="P273" s="210"/>
      <c r="Q273" s="210"/>
      <c r="R273" s="210"/>
      <c r="S273" s="210"/>
      <c r="T273" s="211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05" t="s">
        <v>150</v>
      </c>
      <c r="AU273" s="205" t="s">
        <v>82</v>
      </c>
      <c r="AV273" s="14" t="s">
        <v>148</v>
      </c>
      <c r="AW273" s="14" t="s">
        <v>30</v>
      </c>
      <c r="AX273" s="14" t="s">
        <v>80</v>
      </c>
      <c r="AY273" s="205" t="s">
        <v>141</v>
      </c>
    </row>
    <row r="274" s="12" customFormat="1" ht="22.8" customHeight="1">
      <c r="A274" s="12"/>
      <c r="B274" s="164"/>
      <c r="C274" s="12"/>
      <c r="D274" s="165" t="s">
        <v>72</v>
      </c>
      <c r="E274" s="175" t="s">
        <v>186</v>
      </c>
      <c r="F274" s="175" t="s">
        <v>321</v>
      </c>
      <c r="G274" s="12"/>
      <c r="H274" s="12"/>
      <c r="I274" s="167"/>
      <c r="J274" s="176">
        <f>BK274</f>
        <v>0</v>
      </c>
      <c r="K274" s="12"/>
      <c r="L274" s="164"/>
      <c r="M274" s="169"/>
      <c r="N274" s="170"/>
      <c r="O274" s="170"/>
      <c r="P274" s="171">
        <f>SUM(P275:P357)</f>
        <v>0</v>
      </c>
      <c r="Q274" s="170"/>
      <c r="R274" s="171">
        <f>SUM(R275:R357)</f>
        <v>4.9812651799999994</v>
      </c>
      <c r="S274" s="170"/>
      <c r="T274" s="172">
        <f>SUM(T275:T357)</f>
        <v>27.510919999999999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165" t="s">
        <v>80</v>
      </c>
      <c r="AT274" s="173" t="s">
        <v>72</v>
      </c>
      <c r="AU274" s="173" t="s">
        <v>80</v>
      </c>
      <c r="AY274" s="165" t="s">
        <v>141</v>
      </c>
      <c r="BK274" s="174">
        <f>SUM(BK275:BK357)</f>
        <v>0</v>
      </c>
    </row>
    <row r="275" s="2" customFormat="1" ht="16.5" customHeight="1">
      <c r="A275" s="36"/>
      <c r="B275" s="177"/>
      <c r="C275" s="178" t="s">
        <v>322</v>
      </c>
      <c r="D275" s="178" t="s">
        <v>143</v>
      </c>
      <c r="E275" s="179" t="s">
        <v>323</v>
      </c>
      <c r="F275" s="180" t="s">
        <v>324</v>
      </c>
      <c r="G275" s="181" t="s">
        <v>159</v>
      </c>
      <c r="H275" s="182">
        <v>22.829999999999998</v>
      </c>
      <c r="I275" s="183"/>
      <c r="J275" s="184">
        <f>ROUND(I275*H275,2)</f>
        <v>0</v>
      </c>
      <c r="K275" s="180" t="s">
        <v>147</v>
      </c>
      <c r="L275" s="37"/>
      <c r="M275" s="185" t="s">
        <v>1</v>
      </c>
      <c r="N275" s="186" t="s">
        <v>38</v>
      </c>
      <c r="O275" s="75"/>
      <c r="P275" s="187">
        <f>O275*H275</f>
        <v>0</v>
      </c>
      <c r="Q275" s="187">
        <v>0.00117</v>
      </c>
      <c r="R275" s="187">
        <f>Q275*H275</f>
        <v>0.026711099999999998</v>
      </c>
      <c r="S275" s="187">
        <v>0</v>
      </c>
      <c r="T275" s="188">
        <f>S275*H275</f>
        <v>0</v>
      </c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R275" s="189" t="s">
        <v>148</v>
      </c>
      <c r="AT275" s="189" t="s">
        <v>143</v>
      </c>
      <c r="AU275" s="189" t="s">
        <v>82</v>
      </c>
      <c r="AY275" s="17" t="s">
        <v>141</v>
      </c>
      <c r="BE275" s="190">
        <f>IF(N275="základní",J275,0)</f>
        <v>0</v>
      </c>
      <c r="BF275" s="190">
        <f>IF(N275="snížená",J275,0)</f>
        <v>0</v>
      </c>
      <c r="BG275" s="190">
        <f>IF(N275="zákl. přenesená",J275,0)</f>
        <v>0</v>
      </c>
      <c r="BH275" s="190">
        <f>IF(N275="sníž. přenesená",J275,0)</f>
        <v>0</v>
      </c>
      <c r="BI275" s="190">
        <f>IF(N275="nulová",J275,0)</f>
        <v>0</v>
      </c>
      <c r="BJ275" s="17" t="s">
        <v>80</v>
      </c>
      <c r="BK275" s="190">
        <f>ROUND(I275*H275,2)</f>
        <v>0</v>
      </c>
      <c r="BL275" s="17" t="s">
        <v>148</v>
      </c>
      <c r="BM275" s="189" t="s">
        <v>325</v>
      </c>
    </row>
    <row r="276" s="2" customFormat="1">
      <c r="A276" s="36"/>
      <c r="B276" s="37"/>
      <c r="C276" s="36"/>
      <c r="D276" s="191" t="s">
        <v>149</v>
      </c>
      <c r="E276" s="36"/>
      <c r="F276" s="192" t="s">
        <v>324</v>
      </c>
      <c r="G276" s="36"/>
      <c r="H276" s="36"/>
      <c r="I276" s="193"/>
      <c r="J276" s="36"/>
      <c r="K276" s="36"/>
      <c r="L276" s="37"/>
      <c r="M276" s="194"/>
      <c r="N276" s="195"/>
      <c r="O276" s="75"/>
      <c r="P276" s="75"/>
      <c r="Q276" s="75"/>
      <c r="R276" s="75"/>
      <c r="S276" s="75"/>
      <c r="T276" s="76"/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T276" s="17" t="s">
        <v>149</v>
      </c>
      <c r="AU276" s="17" t="s">
        <v>82</v>
      </c>
    </row>
    <row r="277" s="13" customFormat="1">
      <c r="A277" s="13"/>
      <c r="B277" s="196"/>
      <c r="C277" s="13"/>
      <c r="D277" s="191" t="s">
        <v>150</v>
      </c>
      <c r="E277" s="197" t="s">
        <v>1</v>
      </c>
      <c r="F277" s="198" t="s">
        <v>326</v>
      </c>
      <c r="G277" s="13"/>
      <c r="H277" s="199">
        <v>22.829999999999998</v>
      </c>
      <c r="I277" s="200"/>
      <c r="J277" s="13"/>
      <c r="K277" s="13"/>
      <c r="L277" s="196"/>
      <c r="M277" s="201"/>
      <c r="N277" s="202"/>
      <c r="O277" s="202"/>
      <c r="P277" s="202"/>
      <c r="Q277" s="202"/>
      <c r="R277" s="202"/>
      <c r="S277" s="202"/>
      <c r="T277" s="20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197" t="s">
        <v>150</v>
      </c>
      <c r="AU277" s="197" t="s">
        <v>82</v>
      </c>
      <c r="AV277" s="13" t="s">
        <v>82</v>
      </c>
      <c r="AW277" s="13" t="s">
        <v>30</v>
      </c>
      <c r="AX277" s="13" t="s">
        <v>73</v>
      </c>
      <c r="AY277" s="197" t="s">
        <v>141</v>
      </c>
    </row>
    <row r="278" s="14" customFormat="1">
      <c r="A278" s="14"/>
      <c r="B278" s="204"/>
      <c r="C278" s="14"/>
      <c r="D278" s="191" t="s">
        <v>150</v>
      </c>
      <c r="E278" s="205" t="s">
        <v>1</v>
      </c>
      <c r="F278" s="206" t="s">
        <v>153</v>
      </c>
      <c r="G278" s="14"/>
      <c r="H278" s="207">
        <v>22.829999999999998</v>
      </c>
      <c r="I278" s="208"/>
      <c r="J278" s="14"/>
      <c r="K278" s="14"/>
      <c r="L278" s="204"/>
      <c r="M278" s="209"/>
      <c r="N278" s="210"/>
      <c r="O278" s="210"/>
      <c r="P278" s="210"/>
      <c r="Q278" s="210"/>
      <c r="R278" s="210"/>
      <c r="S278" s="210"/>
      <c r="T278" s="211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05" t="s">
        <v>150</v>
      </c>
      <c r="AU278" s="205" t="s">
        <v>82</v>
      </c>
      <c r="AV278" s="14" t="s">
        <v>148</v>
      </c>
      <c r="AW278" s="14" t="s">
        <v>30</v>
      </c>
      <c r="AX278" s="14" t="s">
        <v>80</v>
      </c>
      <c r="AY278" s="205" t="s">
        <v>141</v>
      </c>
    </row>
    <row r="279" s="2" customFormat="1" ht="16.5" customHeight="1">
      <c r="A279" s="36"/>
      <c r="B279" s="177"/>
      <c r="C279" s="178" t="s">
        <v>230</v>
      </c>
      <c r="D279" s="178" t="s">
        <v>143</v>
      </c>
      <c r="E279" s="179" t="s">
        <v>327</v>
      </c>
      <c r="F279" s="180" t="s">
        <v>328</v>
      </c>
      <c r="G279" s="181" t="s">
        <v>159</v>
      </c>
      <c r="H279" s="182">
        <v>22.829999999999998</v>
      </c>
      <c r="I279" s="183"/>
      <c r="J279" s="184">
        <f>ROUND(I279*H279,2)</f>
        <v>0</v>
      </c>
      <c r="K279" s="180" t="s">
        <v>147</v>
      </c>
      <c r="L279" s="37"/>
      <c r="M279" s="185" t="s">
        <v>1</v>
      </c>
      <c r="N279" s="186" t="s">
        <v>38</v>
      </c>
      <c r="O279" s="75"/>
      <c r="P279" s="187">
        <f>O279*H279</f>
        <v>0</v>
      </c>
      <c r="Q279" s="187">
        <v>0.00058</v>
      </c>
      <c r="R279" s="187">
        <f>Q279*H279</f>
        <v>0.013241399999999999</v>
      </c>
      <c r="S279" s="187">
        <v>0</v>
      </c>
      <c r="T279" s="188">
        <f>S279*H279</f>
        <v>0</v>
      </c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R279" s="189" t="s">
        <v>148</v>
      </c>
      <c r="AT279" s="189" t="s">
        <v>143</v>
      </c>
      <c r="AU279" s="189" t="s">
        <v>82</v>
      </c>
      <c r="AY279" s="17" t="s">
        <v>141</v>
      </c>
      <c r="BE279" s="190">
        <f>IF(N279="základní",J279,0)</f>
        <v>0</v>
      </c>
      <c r="BF279" s="190">
        <f>IF(N279="snížená",J279,0)</f>
        <v>0</v>
      </c>
      <c r="BG279" s="190">
        <f>IF(N279="zákl. přenesená",J279,0)</f>
        <v>0</v>
      </c>
      <c r="BH279" s="190">
        <f>IF(N279="sníž. přenesená",J279,0)</f>
        <v>0</v>
      </c>
      <c r="BI279" s="190">
        <f>IF(N279="nulová",J279,0)</f>
        <v>0</v>
      </c>
      <c r="BJ279" s="17" t="s">
        <v>80</v>
      </c>
      <c r="BK279" s="190">
        <f>ROUND(I279*H279,2)</f>
        <v>0</v>
      </c>
      <c r="BL279" s="17" t="s">
        <v>148</v>
      </c>
      <c r="BM279" s="189" t="s">
        <v>329</v>
      </c>
    </row>
    <row r="280" s="2" customFormat="1">
      <c r="A280" s="36"/>
      <c r="B280" s="37"/>
      <c r="C280" s="36"/>
      <c r="D280" s="191" t="s">
        <v>149</v>
      </c>
      <c r="E280" s="36"/>
      <c r="F280" s="192" t="s">
        <v>328</v>
      </c>
      <c r="G280" s="36"/>
      <c r="H280" s="36"/>
      <c r="I280" s="193"/>
      <c r="J280" s="36"/>
      <c r="K280" s="36"/>
      <c r="L280" s="37"/>
      <c r="M280" s="194"/>
      <c r="N280" s="195"/>
      <c r="O280" s="75"/>
      <c r="P280" s="75"/>
      <c r="Q280" s="75"/>
      <c r="R280" s="75"/>
      <c r="S280" s="75"/>
      <c r="T280" s="76"/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T280" s="17" t="s">
        <v>149</v>
      </c>
      <c r="AU280" s="17" t="s">
        <v>82</v>
      </c>
    </row>
    <row r="281" s="2" customFormat="1" ht="24.15" customHeight="1">
      <c r="A281" s="36"/>
      <c r="B281" s="177"/>
      <c r="C281" s="212" t="s">
        <v>330</v>
      </c>
      <c r="D281" s="212" t="s">
        <v>191</v>
      </c>
      <c r="E281" s="213" t="s">
        <v>331</v>
      </c>
      <c r="F281" s="214" t="s">
        <v>332</v>
      </c>
      <c r="G281" s="215" t="s">
        <v>194</v>
      </c>
      <c r="H281" s="216">
        <v>0.48199999999999998</v>
      </c>
      <c r="I281" s="217"/>
      <c r="J281" s="218">
        <f>ROUND(I281*H281,2)</f>
        <v>0</v>
      </c>
      <c r="K281" s="214" t="s">
        <v>147</v>
      </c>
      <c r="L281" s="219"/>
      <c r="M281" s="220" t="s">
        <v>1</v>
      </c>
      <c r="N281" s="221" t="s">
        <v>38</v>
      </c>
      <c r="O281" s="75"/>
      <c r="P281" s="187">
        <f>O281*H281</f>
        <v>0</v>
      </c>
      <c r="Q281" s="187">
        <v>1</v>
      </c>
      <c r="R281" s="187">
        <f>Q281*H281</f>
        <v>0.48199999999999998</v>
      </c>
      <c r="S281" s="187">
        <v>0</v>
      </c>
      <c r="T281" s="188">
        <f>S281*H281</f>
        <v>0</v>
      </c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R281" s="189" t="s">
        <v>164</v>
      </c>
      <c r="AT281" s="189" t="s">
        <v>191</v>
      </c>
      <c r="AU281" s="189" t="s">
        <v>82</v>
      </c>
      <c r="AY281" s="17" t="s">
        <v>141</v>
      </c>
      <c r="BE281" s="190">
        <f>IF(N281="základní",J281,0)</f>
        <v>0</v>
      </c>
      <c r="BF281" s="190">
        <f>IF(N281="snížená",J281,0)</f>
        <v>0</v>
      </c>
      <c r="BG281" s="190">
        <f>IF(N281="zákl. přenesená",J281,0)</f>
        <v>0</v>
      </c>
      <c r="BH281" s="190">
        <f>IF(N281="sníž. přenesená",J281,0)</f>
        <v>0</v>
      </c>
      <c r="BI281" s="190">
        <f>IF(N281="nulová",J281,0)</f>
        <v>0</v>
      </c>
      <c r="BJ281" s="17" t="s">
        <v>80</v>
      </c>
      <c r="BK281" s="190">
        <f>ROUND(I281*H281,2)</f>
        <v>0</v>
      </c>
      <c r="BL281" s="17" t="s">
        <v>148</v>
      </c>
      <c r="BM281" s="189" t="s">
        <v>333</v>
      </c>
    </row>
    <row r="282" s="2" customFormat="1">
      <c r="A282" s="36"/>
      <c r="B282" s="37"/>
      <c r="C282" s="36"/>
      <c r="D282" s="191" t="s">
        <v>149</v>
      </c>
      <c r="E282" s="36"/>
      <c r="F282" s="192" t="s">
        <v>332</v>
      </c>
      <c r="G282" s="36"/>
      <c r="H282" s="36"/>
      <c r="I282" s="193"/>
      <c r="J282" s="36"/>
      <c r="K282" s="36"/>
      <c r="L282" s="37"/>
      <c r="M282" s="194"/>
      <c r="N282" s="195"/>
      <c r="O282" s="75"/>
      <c r="P282" s="75"/>
      <c r="Q282" s="75"/>
      <c r="R282" s="75"/>
      <c r="S282" s="75"/>
      <c r="T282" s="76"/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T282" s="17" t="s">
        <v>149</v>
      </c>
      <c r="AU282" s="17" t="s">
        <v>82</v>
      </c>
    </row>
    <row r="283" s="2" customFormat="1">
      <c r="A283" s="36"/>
      <c r="B283" s="37"/>
      <c r="C283" s="36"/>
      <c r="D283" s="191" t="s">
        <v>334</v>
      </c>
      <c r="E283" s="36"/>
      <c r="F283" s="222" t="s">
        <v>335</v>
      </c>
      <c r="G283" s="36"/>
      <c r="H283" s="36"/>
      <c r="I283" s="193"/>
      <c r="J283" s="36"/>
      <c r="K283" s="36"/>
      <c r="L283" s="37"/>
      <c r="M283" s="194"/>
      <c r="N283" s="195"/>
      <c r="O283" s="75"/>
      <c r="P283" s="75"/>
      <c r="Q283" s="75"/>
      <c r="R283" s="75"/>
      <c r="S283" s="75"/>
      <c r="T283" s="76"/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T283" s="17" t="s">
        <v>334</v>
      </c>
      <c r="AU283" s="17" t="s">
        <v>82</v>
      </c>
    </row>
    <row r="284" s="13" customFormat="1">
      <c r="A284" s="13"/>
      <c r="B284" s="196"/>
      <c r="C284" s="13"/>
      <c r="D284" s="191" t="s">
        <v>150</v>
      </c>
      <c r="E284" s="197" t="s">
        <v>1</v>
      </c>
      <c r="F284" s="198" t="s">
        <v>336</v>
      </c>
      <c r="G284" s="13"/>
      <c r="H284" s="199">
        <v>0.48199999999999998</v>
      </c>
      <c r="I284" s="200"/>
      <c r="J284" s="13"/>
      <c r="K284" s="13"/>
      <c r="L284" s="196"/>
      <c r="M284" s="201"/>
      <c r="N284" s="202"/>
      <c r="O284" s="202"/>
      <c r="P284" s="202"/>
      <c r="Q284" s="202"/>
      <c r="R284" s="202"/>
      <c r="S284" s="202"/>
      <c r="T284" s="20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197" t="s">
        <v>150</v>
      </c>
      <c r="AU284" s="197" t="s">
        <v>82</v>
      </c>
      <c r="AV284" s="13" t="s">
        <v>82</v>
      </c>
      <c r="AW284" s="13" t="s">
        <v>30</v>
      </c>
      <c r="AX284" s="13" t="s">
        <v>73</v>
      </c>
      <c r="AY284" s="197" t="s">
        <v>141</v>
      </c>
    </row>
    <row r="285" s="14" customFormat="1">
      <c r="A285" s="14"/>
      <c r="B285" s="204"/>
      <c r="C285" s="14"/>
      <c r="D285" s="191" t="s">
        <v>150</v>
      </c>
      <c r="E285" s="205" t="s">
        <v>1</v>
      </c>
      <c r="F285" s="206" t="s">
        <v>153</v>
      </c>
      <c r="G285" s="14"/>
      <c r="H285" s="207">
        <v>0.48199999999999998</v>
      </c>
      <c r="I285" s="208"/>
      <c r="J285" s="14"/>
      <c r="K285" s="14"/>
      <c r="L285" s="204"/>
      <c r="M285" s="209"/>
      <c r="N285" s="210"/>
      <c r="O285" s="210"/>
      <c r="P285" s="210"/>
      <c r="Q285" s="210"/>
      <c r="R285" s="210"/>
      <c r="S285" s="210"/>
      <c r="T285" s="211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05" t="s">
        <v>150</v>
      </c>
      <c r="AU285" s="205" t="s">
        <v>82</v>
      </c>
      <c r="AV285" s="14" t="s">
        <v>148</v>
      </c>
      <c r="AW285" s="14" t="s">
        <v>30</v>
      </c>
      <c r="AX285" s="14" t="s">
        <v>80</v>
      </c>
      <c r="AY285" s="205" t="s">
        <v>141</v>
      </c>
    </row>
    <row r="286" s="2" customFormat="1" ht="24.15" customHeight="1">
      <c r="A286" s="36"/>
      <c r="B286" s="177"/>
      <c r="C286" s="212" t="s">
        <v>234</v>
      </c>
      <c r="D286" s="212" t="s">
        <v>191</v>
      </c>
      <c r="E286" s="213" t="s">
        <v>337</v>
      </c>
      <c r="F286" s="214" t="s">
        <v>338</v>
      </c>
      <c r="G286" s="215" t="s">
        <v>194</v>
      </c>
      <c r="H286" s="216">
        <v>0.124</v>
      </c>
      <c r="I286" s="217"/>
      <c r="J286" s="218">
        <f>ROUND(I286*H286,2)</f>
        <v>0</v>
      </c>
      <c r="K286" s="214" t="s">
        <v>147</v>
      </c>
      <c r="L286" s="219"/>
      <c r="M286" s="220" t="s">
        <v>1</v>
      </c>
      <c r="N286" s="221" t="s">
        <v>38</v>
      </c>
      <c r="O286" s="75"/>
      <c r="P286" s="187">
        <f>O286*H286</f>
        <v>0</v>
      </c>
      <c r="Q286" s="187">
        <v>1</v>
      </c>
      <c r="R286" s="187">
        <f>Q286*H286</f>
        <v>0.124</v>
      </c>
      <c r="S286" s="187">
        <v>0</v>
      </c>
      <c r="T286" s="188">
        <f>S286*H286</f>
        <v>0</v>
      </c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R286" s="189" t="s">
        <v>164</v>
      </c>
      <c r="AT286" s="189" t="s">
        <v>191</v>
      </c>
      <c r="AU286" s="189" t="s">
        <v>82</v>
      </c>
      <c r="AY286" s="17" t="s">
        <v>141</v>
      </c>
      <c r="BE286" s="190">
        <f>IF(N286="základní",J286,0)</f>
        <v>0</v>
      </c>
      <c r="BF286" s="190">
        <f>IF(N286="snížená",J286,0)</f>
        <v>0</v>
      </c>
      <c r="BG286" s="190">
        <f>IF(N286="zákl. přenesená",J286,0)</f>
        <v>0</v>
      </c>
      <c r="BH286" s="190">
        <f>IF(N286="sníž. přenesená",J286,0)</f>
        <v>0</v>
      </c>
      <c r="BI286" s="190">
        <f>IF(N286="nulová",J286,0)</f>
        <v>0</v>
      </c>
      <c r="BJ286" s="17" t="s">
        <v>80</v>
      </c>
      <c r="BK286" s="190">
        <f>ROUND(I286*H286,2)</f>
        <v>0</v>
      </c>
      <c r="BL286" s="17" t="s">
        <v>148</v>
      </c>
      <c r="BM286" s="189" t="s">
        <v>339</v>
      </c>
    </row>
    <row r="287" s="2" customFormat="1">
      <c r="A287" s="36"/>
      <c r="B287" s="37"/>
      <c r="C287" s="36"/>
      <c r="D287" s="191" t="s">
        <v>149</v>
      </c>
      <c r="E287" s="36"/>
      <c r="F287" s="192" t="s">
        <v>338</v>
      </c>
      <c r="G287" s="36"/>
      <c r="H287" s="36"/>
      <c r="I287" s="193"/>
      <c r="J287" s="36"/>
      <c r="K287" s="36"/>
      <c r="L287" s="37"/>
      <c r="M287" s="194"/>
      <c r="N287" s="195"/>
      <c r="O287" s="75"/>
      <c r="P287" s="75"/>
      <c r="Q287" s="75"/>
      <c r="R287" s="75"/>
      <c r="S287" s="75"/>
      <c r="T287" s="76"/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T287" s="17" t="s">
        <v>149</v>
      </c>
      <c r="AU287" s="17" t="s">
        <v>82</v>
      </c>
    </row>
    <row r="288" s="13" customFormat="1">
      <c r="A288" s="13"/>
      <c r="B288" s="196"/>
      <c r="C288" s="13"/>
      <c r="D288" s="191" t="s">
        <v>150</v>
      </c>
      <c r="E288" s="197" t="s">
        <v>1</v>
      </c>
      <c r="F288" s="198" t="s">
        <v>340</v>
      </c>
      <c r="G288" s="13"/>
      <c r="H288" s="199">
        <v>0.124</v>
      </c>
      <c r="I288" s="200"/>
      <c r="J288" s="13"/>
      <c r="K288" s="13"/>
      <c r="L288" s="196"/>
      <c r="M288" s="201"/>
      <c r="N288" s="202"/>
      <c r="O288" s="202"/>
      <c r="P288" s="202"/>
      <c r="Q288" s="202"/>
      <c r="R288" s="202"/>
      <c r="S288" s="202"/>
      <c r="T288" s="20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197" t="s">
        <v>150</v>
      </c>
      <c r="AU288" s="197" t="s">
        <v>82</v>
      </c>
      <c r="AV288" s="13" t="s">
        <v>82</v>
      </c>
      <c r="AW288" s="13" t="s">
        <v>30</v>
      </c>
      <c r="AX288" s="13" t="s">
        <v>73</v>
      </c>
      <c r="AY288" s="197" t="s">
        <v>141</v>
      </c>
    </row>
    <row r="289" s="14" customFormat="1">
      <c r="A289" s="14"/>
      <c r="B289" s="204"/>
      <c r="C289" s="14"/>
      <c r="D289" s="191" t="s">
        <v>150</v>
      </c>
      <c r="E289" s="205" t="s">
        <v>1</v>
      </c>
      <c r="F289" s="206" t="s">
        <v>153</v>
      </c>
      <c r="G289" s="14"/>
      <c r="H289" s="207">
        <v>0.124</v>
      </c>
      <c r="I289" s="208"/>
      <c r="J289" s="14"/>
      <c r="K289" s="14"/>
      <c r="L289" s="204"/>
      <c r="M289" s="209"/>
      <c r="N289" s="210"/>
      <c r="O289" s="210"/>
      <c r="P289" s="210"/>
      <c r="Q289" s="210"/>
      <c r="R289" s="210"/>
      <c r="S289" s="210"/>
      <c r="T289" s="211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05" t="s">
        <v>150</v>
      </c>
      <c r="AU289" s="205" t="s">
        <v>82</v>
      </c>
      <c r="AV289" s="14" t="s">
        <v>148</v>
      </c>
      <c r="AW289" s="14" t="s">
        <v>30</v>
      </c>
      <c r="AX289" s="14" t="s">
        <v>80</v>
      </c>
      <c r="AY289" s="205" t="s">
        <v>141</v>
      </c>
    </row>
    <row r="290" s="2" customFormat="1" ht="21.75" customHeight="1">
      <c r="A290" s="36"/>
      <c r="B290" s="177"/>
      <c r="C290" s="212" t="s">
        <v>341</v>
      </c>
      <c r="D290" s="212" t="s">
        <v>191</v>
      </c>
      <c r="E290" s="213" t="s">
        <v>342</v>
      </c>
      <c r="F290" s="214" t="s">
        <v>343</v>
      </c>
      <c r="G290" s="215" t="s">
        <v>194</v>
      </c>
      <c r="H290" s="216">
        <v>0.073999999999999996</v>
      </c>
      <c r="I290" s="217"/>
      <c r="J290" s="218">
        <f>ROUND(I290*H290,2)</f>
        <v>0</v>
      </c>
      <c r="K290" s="214" t="s">
        <v>147</v>
      </c>
      <c r="L290" s="219"/>
      <c r="M290" s="220" t="s">
        <v>1</v>
      </c>
      <c r="N290" s="221" t="s">
        <v>38</v>
      </c>
      <c r="O290" s="75"/>
      <c r="P290" s="187">
        <f>O290*H290</f>
        <v>0</v>
      </c>
      <c r="Q290" s="187">
        <v>1</v>
      </c>
      <c r="R290" s="187">
        <f>Q290*H290</f>
        <v>0.073999999999999996</v>
      </c>
      <c r="S290" s="187">
        <v>0</v>
      </c>
      <c r="T290" s="188">
        <f>S290*H290</f>
        <v>0</v>
      </c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R290" s="189" t="s">
        <v>164</v>
      </c>
      <c r="AT290" s="189" t="s">
        <v>191</v>
      </c>
      <c r="AU290" s="189" t="s">
        <v>82</v>
      </c>
      <c r="AY290" s="17" t="s">
        <v>141</v>
      </c>
      <c r="BE290" s="190">
        <f>IF(N290="základní",J290,0)</f>
        <v>0</v>
      </c>
      <c r="BF290" s="190">
        <f>IF(N290="snížená",J290,0)</f>
        <v>0</v>
      </c>
      <c r="BG290" s="190">
        <f>IF(N290="zákl. přenesená",J290,0)</f>
        <v>0</v>
      </c>
      <c r="BH290" s="190">
        <f>IF(N290="sníž. přenesená",J290,0)</f>
        <v>0</v>
      </c>
      <c r="BI290" s="190">
        <f>IF(N290="nulová",J290,0)</f>
        <v>0</v>
      </c>
      <c r="BJ290" s="17" t="s">
        <v>80</v>
      </c>
      <c r="BK290" s="190">
        <f>ROUND(I290*H290,2)</f>
        <v>0</v>
      </c>
      <c r="BL290" s="17" t="s">
        <v>148</v>
      </c>
      <c r="BM290" s="189" t="s">
        <v>344</v>
      </c>
    </row>
    <row r="291" s="2" customFormat="1">
      <c r="A291" s="36"/>
      <c r="B291" s="37"/>
      <c r="C291" s="36"/>
      <c r="D291" s="191" t="s">
        <v>149</v>
      </c>
      <c r="E291" s="36"/>
      <c r="F291" s="192" t="s">
        <v>343</v>
      </c>
      <c r="G291" s="36"/>
      <c r="H291" s="36"/>
      <c r="I291" s="193"/>
      <c r="J291" s="36"/>
      <c r="K291" s="36"/>
      <c r="L291" s="37"/>
      <c r="M291" s="194"/>
      <c r="N291" s="195"/>
      <c r="O291" s="75"/>
      <c r="P291" s="75"/>
      <c r="Q291" s="75"/>
      <c r="R291" s="75"/>
      <c r="S291" s="75"/>
      <c r="T291" s="76"/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T291" s="17" t="s">
        <v>149</v>
      </c>
      <c r="AU291" s="17" t="s">
        <v>82</v>
      </c>
    </row>
    <row r="292" s="2" customFormat="1">
      <c r="A292" s="36"/>
      <c r="B292" s="37"/>
      <c r="C292" s="36"/>
      <c r="D292" s="191" t="s">
        <v>334</v>
      </c>
      <c r="E292" s="36"/>
      <c r="F292" s="222" t="s">
        <v>345</v>
      </c>
      <c r="G292" s="36"/>
      <c r="H292" s="36"/>
      <c r="I292" s="193"/>
      <c r="J292" s="36"/>
      <c r="K292" s="36"/>
      <c r="L292" s="37"/>
      <c r="M292" s="194"/>
      <c r="N292" s="195"/>
      <c r="O292" s="75"/>
      <c r="P292" s="75"/>
      <c r="Q292" s="75"/>
      <c r="R292" s="75"/>
      <c r="S292" s="75"/>
      <c r="T292" s="76"/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T292" s="17" t="s">
        <v>334</v>
      </c>
      <c r="AU292" s="17" t="s">
        <v>82</v>
      </c>
    </row>
    <row r="293" s="13" customFormat="1">
      <c r="A293" s="13"/>
      <c r="B293" s="196"/>
      <c r="C293" s="13"/>
      <c r="D293" s="191" t="s">
        <v>150</v>
      </c>
      <c r="E293" s="197" t="s">
        <v>1</v>
      </c>
      <c r="F293" s="198" t="s">
        <v>346</v>
      </c>
      <c r="G293" s="13"/>
      <c r="H293" s="199">
        <v>0.073999999999999996</v>
      </c>
      <c r="I293" s="200"/>
      <c r="J293" s="13"/>
      <c r="K293" s="13"/>
      <c r="L293" s="196"/>
      <c r="M293" s="201"/>
      <c r="N293" s="202"/>
      <c r="O293" s="202"/>
      <c r="P293" s="202"/>
      <c r="Q293" s="202"/>
      <c r="R293" s="202"/>
      <c r="S293" s="202"/>
      <c r="T293" s="20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197" t="s">
        <v>150</v>
      </c>
      <c r="AU293" s="197" t="s">
        <v>82</v>
      </c>
      <c r="AV293" s="13" t="s">
        <v>82</v>
      </c>
      <c r="AW293" s="13" t="s">
        <v>30</v>
      </c>
      <c r="AX293" s="13" t="s">
        <v>73</v>
      </c>
      <c r="AY293" s="197" t="s">
        <v>141</v>
      </c>
    </row>
    <row r="294" s="14" customFormat="1">
      <c r="A294" s="14"/>
      <c r="B294" s="204"/>
      <c r="C294" s="14"/>
      <c r="D294" s="191" t="s">
        <v>150</v>
      </c>
      <c r="E294" s="205" t="s">
        <v>1</v>
      </c>
      <c r="F294" s="206" t="s">
        <v>153</v>
      </c>
      <c r="G294" s="14"/>
      <c r="H294" s="207">
        <v>0.073999999999999996</v>
      </c>
      <c r="I294" s="208"/>
      <c r="J294" s="14"/>
      <c r="K294" s="14"/>
      <c r="L294" s="204"/>
      <c r="M294" s="209"/>
      <c r="N294" s="210"/>
      <c r="O294" s="210"/>
      <c r="P294" s="210"/>
      <c r="Q294" s="210"/>
      <c r="R294" s="210"/>
      <c r="S294" s="210"/>
      <c r="T294" s="211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05" t="s">
        <v>150</v>
      </c>
      <c r="AU294" s="205" t="s">
        <v>82</v>
      </c>
      <c r="AV294" s="14" t="s">
        <v>148</v>
      </c>
      <c r="AW294" s="14" t="s">
        <v>30</v>
      </c>
      <c r="AX294" s="14" t="s">
        <v>80</v>
      </c>
      <c r="AY294" s="205" t="s">
        <v>141</v>
      </c>
    </row>
    <row r="295" s="2" customFormat="1" ht="21.75" customHeight="1">
      <c r="A295" s="36"/>
      <c r="B295" s="177"/>
      <c r="C295" s="178" t="s">
        <v>239</v>
      </c>
      <c r="D295" s="178" t="s">
        <v>143</v>
      </c>
      <c r="E295" s="179" t="s">
        <v>347</v>
      </c>
      <c r="F295" s="180" t="s">
        <v>348</v>
      </c>
      <c r="G295" s="181" t="s">
        <v>225</v>
      </c>
      <c r="H295" s="182">
        <v>4</v>
      </c>
      <c r="I295" s="183"/>
      <c r="J295" s="184">
        <f>ROUND(I295*H295,2)</f>
        <v>0</v>
      </c>
      <c r="K295" s="180" t="s">
        <v>147</v>
      </c>
      <c r="L295" s="37"/>
      <c r="M295" s="185" t="s">
        <v>1</v>
      </c>
      <c r="N295" s="186" t="s">
        <v>38</v>
      </c>
      <c r="O295" s="75"/>
      <c r="P295" s="187">
        <f>O295*H295</f>
        <v>0</v>
      </c>
      <c r="Q295" s="187">
        <v>6.0000000000000002E-05</v>
      </c>
      <c r="R295" s="187">
        <f>Q295*H295</f>
        <v>0.00024000000000000001</v>
      </c>
      <c r="S295" s="187">
        <v>0</v>
      </c>
      <c r="T295" s="188">
        <f>S295*H295</f>
        <v>0</v>
      </c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R295" s="189" t="s">
        <v>148</v>
      </c>
      <c r="AT295" s="189" t="s">
        <v>143</v>
      </c>
      <c r="AU295" s="189" t="s">
        <v>82</v>
      </c>
      <c r="AY295" s="17" t="s">
        <v>141</v>
      </c>
      <c r="BE295" s="190">
        <f>IF(N295="základní",J295,0)</f>
        <v>0</v>
      </c>
      <c r="BF295" s="190">
        <f>IF(N295="snížená",J295,0)</f>
        <v>0</v>
      </c>
      <c r="BG295" s="190">
        <f>IF(N295="zákl. přenesená",J295,0)</f>
        <v>0</v>
      </c>
      <c r="BH295" s="190">
        <f>IF(N295="sníž. přenesená",J295,0)</f>
        <v>0</v>
      </c>
      <c r="BI295" s="190">
        <f>IF(N295="nulová",J295,0)</f>
        <v>0</v>
      </c>
      <c r="BJ295" s="17" t="s">
        <v>80</v>
      </c>
      <c r="BK295" s="190">
        <f>ROUND(I295*H295,2)</f>
        <v>0</v>
      </c>
      <c r="BL295" s="17" t="s">
        <v>148</v>
      </c>
      <c r="BM295" s="189" t="s">
        <v>349</v>
      </c>
    </row>
    <row r="296" s="2" customFormat="1">
      <c r="A296" s="36"/>
      <c r="B296" s="37"/>
      <c r="C296" s="36"/>
      <c r="D296" s="191" t="s">
        <v>149</v>
      </c>
      <c r="E296" s="36"/>
      <c r="F296" s="192" t="s">
        <v>348</v>
      </c>
      <c r="G296" s="36"/>
      <c r="H296" s="36"/>
      <c r="I296" s="193"/>
      <c r="J296" s="36"/>
      <c r="K296" s="36"/>
      <c r="L296" s="37"/>
      <c r="M296" s="194"/>
      <c r="N296" s="195"/>
      <c r="O296" s="75"/>
      <c r="P296" s="75"/>
      <c r="Q296" s="75"/>
      <c r="R296" s="75"/>
      <c r="S296" s="75"/>
      <c r="T296" s="76"/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T296" s="17" t="s">
        <v>149</v>
      </c>
      <c r="AU296" s="17" t="s">
        <v>82</v>
      </c>
    </row>
    <row r="297" s="2" customFormat="1" ht="24.15" customHeight="1">
      <c r="A297" s="36"/>
      <c r="B297" s="177"/>
      <c r="C297" s="178" t="s">
        <v>350</v>
      </c>
      <c r="D297" s="178" t="s">
        <v>143</v>
      </c>
      <c r="E297" s="179" t="s">
        <v>351</v>
      </c>
      <c r="F297" s="180" t="s">
        <v>352</v>
      </c>
      <c r="G297" s="181" t="s">
        <v>225</v>
      </c>
      <c r="H297" s="182">
        <v>4</v>
      </c>
      <c r="I297" s="183"/>
      <c r="J297" s="184">
        <f>ROUND(I297*H297,2)</f>
        <v>0</v>
      </c>
      <c r="K297" s="180" t="s">
        <v>147</v>
      </c>
      <c r="L297" s="37"/>
      <c r="M297" s="185" t="s">
        <v>1</v>
      </c>
      <c r="N297" s="186" t="s">
        <v>38</v>
      </c>
      <c r="O297" s="75"/>
      <c r="P297" s="187">
        <f>O297*H297</f>
        <v>0</v>
      </c>
      <c r="Q297" s="187">
        <v>0.36965999999999999</v>
      </c>
      <c r="R297" s="187">
        <f>Q297*H297</f>
        <v>1.47864</v>
      </c>
      <c r="S297" s="187">
        <v>0</v>
      </c>
      <c r="T297" s="188">
        <f>S297*H297</f>
        <v>0</v>
      </c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R297" s="189" t="s">
        <v>148</v>
      </c>
      <c r="AT297" s="189" t="s">
        <v>143</v>
      </c>
      <c r="AU297" s="189" t="s">
        <v>82</v>
      </c>
      <c r="AY297" s="17" t="s">
        <v>141</v>
      </c>
      <c r="BE297" s="190">
        <f>IF(N297="základní",J297,0)</f>
        <v>0</v>
      </c>
      <c r="BF297" s="190">
        <f>IF(N297="snížená",J297,0)</f>
        <v>0</v>
      </c>
      <c r="BG297" s="190">
        <f>IF(N297="zákl. přenesená",J297,0)</f>
        <v>0</v>
      </c>
      <c r="BH297" s="190">
        <f>IF(N297="sníž. přenesená",J297,0)</f>
        <v>0</v>
      </c>
      <c r="BI297" s="190">
        <f>IF(N297="nulová",J297,0)</f>
        <v>0</v>
      </c>
      <c r="BJ297" s="17" t="s">
        <v>80</v>
      </c>
      <c r="BK297" s="190">
        <f>ROUND(I297*H297,2)</f>
        <v>0</v>
      </c>
      <c r="BL297" s="17" t="s">
        <v>148</v>
      </c>
      <c r="BM297" s="189" t="s">
        <v>353</v>
      </c>
    </row>
    <row r="298" s="2" customFormat="1">
      <c r="A298" s="36"/>
      <c r="B298" s="37"/>
      <c r="C298" s="36"/>
      <c r="D298" s="191" t="s">
        <v>149</v>
      </c>
      <c r="E298" s="36"/>
      <c r="F298" s="192" t="s">
        <v>352</v>
      </c>
      <c r="G298" s="36"/>
      <c r="H298" s="36"/>
      <c r="I298" s="193"/>
      <c r="J298" s="36"/>
      <c r="K298" s="36"/>
      <c r="L298" s="37"/>
      <c r="M298" s="194"/>
      <c r="N298" s="195"/>
      <c r="O298" s="75"/>
      <c r="P298" s="75"/>
      <c r="Q298" s="75"/>
      <c r="R298" s="75"/>
      <c r="S298" s="75"/>
      <c r="T298" s="76"/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T298" s="17" t="s">
        <v>149</v>
      </c>
      <c r="AU298" s="17" t="s">
        <v>82</v>
      </c>
    </row>
    <row r="299" s="2" customFormat="1" ht="33" customHeight="1">
      <c r="A299" s="36"/>
      <c r="B299" s="177"/>
      <c r="C299" s="178" t="s">
        <v>243</v>
      </c>
      <c r="D299" s="178" t="s">
        <v>143</v>
      </c>
      <c r="E299" s="179" t="s">
        <v>354</v>
      </c>
      <c r="F299" s="180" t="s">
        <v>355</v>
      </c>
      <c r="G299" s="181" t="s">
        <v>169</v>
      </c>
      <c r="H299" s="182">
        <v>209</v>
      </c>
      <c r="I299" s="183"/>
      <c r="J299" s="184">
        <f>ROUND(I299*H299,2)</f>
        <v>0</v>
      </c>
      <c r="K299" s="180" t="s">
        <v>147</v>
      </c>
      <c r="L299" s="37"/>
      <c r="M299" s="185" t="s">
        <v>1</v>
      </c>
      <c r="N299" s="186" t="s">
        <v>38</v>
      </c>
      <c r="O299" s="75"/>
      <c r="P299" s="187">
        <f>O299*H299</f>
        <v>0</v>
      </c>
      <c r="Q299" s="187">
        <v>0</v>
      </c>
      <c r="R299" s="187">
        <f>Q299*H299</f>
        <v>0</v>
      </c>
      <c r="S299" s="187">
        <v>0</v>
      </c>
      <c r="T299" s="188">
        <f>S299*H299</f>
        <v>0</v>
      </c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R299" s="189" t="s">
        <v>148</v>
      </c>
      <c r="AT299" s="189" t="s">
        <v>143</v>
      </c>
      <c r="AU299" s="189" t="s">
        <v>82</v>
      </c>
      <c r="AY299" s="17" t="s">
        <v>141</v>
      </c>
      <c r="BE299" s="190">
        <f>IF(N299="základní",J299,0)</f>
        <v>0</v>
      </c>
      <c r="BF299" s="190">
        <f>IF(N299="snížená",J299,0)</f>
        <v>0</v>
      </c>
      <c r="BG299" s="190">
        <f>IF(N299="zákl. přenesená",J299,0)</f>
        <v>0</v>
      </c>
      <c r="BH299" s="190">
        <f>IF(N299="sníž. přenesená",J299,0)</f>
        <v>0</v>
      </c>
      <c r="BI299" s="190">
        <f>IF(N299="nulová",J299,0)</f>
        <v>0</v>
      </c>
      <c r="BJ299" s="17" t="s">
        <v>80</v>
      </c>
      <c r="BK299" s="190">
        <f>ROUND(I299*H299,2)</f>
        <v>0</v>
      </c>
      <c r="BL299" s="17" t="s">
        <v>148</v>
      </c>
      <c r="BM299" s="189" t="s">
        <v>356</v>
      </c>
    </row>
    <row r="300" s="2" customFormat="1">
      <c r="A300" s="36"/>
      <c r="B300" s="37"/>
      <c r="C300" s="36"/>
      <c r="D300" s="191" t="s">
        <v>149</v>
      </c>
      <c r="E300" s="36"/>
      <c r="F300" s="192" t="s">
        <v>355</v>
      </c>
      <c r="G300" s="36"/>
      <c r="H300" s="36"/>
      <c r="I300" s="193"/>
      <c r="J300" s="36"/>
      <c r="K300" s="36"/>
      <c r="L300" s="37"/>
      <c r="M300" s="194"/>
      <c r="N300" s="195"/>
      <c r="O300" s="75"/>
      <c r="P300" s="75"/>
      <c r="Q300" s="75"/>
      <c r="R300" s="75"/>
      <c r="S300" s="75"/>
      <c r="T300" s="76"/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T300" s="17" t="s">
        <v>149</v>
      </c>
      <c r="AU300" s="17" t="s">
        <v>82</v>
      </c>
    </row>
    <row r="301" s="13" customFormat="1">
      <c r="A301" s="13"/>
      <c r="B301" s="196"/>
      <c r="C301" s="13"/>
      <c r="D301" s="191" t="s">
        <v>150</v>
      </c>
      <c r="E301" s="197" t="s">
        <v>1</v>
      </c>
      <c r="F301" s="198" t="s">
        <v>357</v>
      </c>
      <c r="G301" s="13"/>
      <c r="H301" s="199">
        <v>209</v>
      </c>
      <c r="I301" s="200"/>
      <c r="J301" s="13"/>
      <c r="K301" s="13"/>
      <c r="L301" s="196"/>
      <c r="M301" s="201"/>
      <c r="N301" s="202"/>
      <c r="O301" s="202"/>
      <c r="P301" s="202"/>
      <c r="Q301" s="202"/>
      <c r="R301" s="202"/>
      <c r="S301" s="202"/>
      <c r="T301" s="20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197" t="s">
        <v>150</v>
      </c>
      <c r="AU301" s="197" t="s">
        <v>82</v>
      </c>
      <c r="AV301" s="13" t="s">
        <v>82</v>
      </c>
      <c r="AW301" s="13" t="s">
        <v>30</v>
      </c>
      <c r="AX301" s="13" t="s">
        <v>73</v>
      </c>
      <c r="AY301" s="197" t="s">
        <v>141</v>
      </c>
    </row>
    <row r="302" s="14" customFormat="1">
      <c r="A302" s="14"/>
      <c r="B302" s="204"/>
      <c r="C302" s="14"/>
      <c r="D302" s="191" t="s">
        <v>150</v>
      </c>
      <c r="E302" s="205" t="s">
        <v>1</v>
      </c>
      <c r="F302" s="206" t="s">
        <v>153</v>
      </c>
      <c r="G302" s="14"/>
      <c r="H302" s="207">
        <v>209</v>
      </c>
      <c r="I302" s="208"/>
      <c r="J302" s="14"/>
      <c r="K302" s="14"/>
      <c r="L302" s="204"/>
      <c r="M302" s="209"/>
      <c r="N302" s="210"/>
      <c r="O302" s="210"/>
      <c r="P302" s="210"/>
      <c r="Q302" s="210"/>
      <c r="R302" s="210"/>
      <c r="S302" s="210"/>
      <c r="T302" s="211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05" t="s">
        <v>150</v>
      </c>
      <c r="AU302" s="205" t="s">
        <v>82</v>
      </c>
      <c r="AV302" s="14" t="s">
        <v>148</v>
      </c>
      <c r="AW302" s="14" t="s">
        <v>30</v>
      </c>
      <c r="AX302" s="14" t="s">
        <v>80</v>
      </c>
      <c r="AY302" s="205" t="s">
        <v>141</v>
      </c>
    </row>
    <row r="303" s="2" customFormat="1" ht="33" customHeight="1">
      <c r="A303" s="36"/>
      <c r="B303" s="177"/>
      <c r="C303" s="178" t="s">
        <v>358</v>
      </c>
      <c r="D303" s="178" t="s">
        <v>143</v>
      </c>
      <c r="E303" s="179" t="s">
        <v>359</v>
      </c>
      <c r="F303" s="180" t="s">
        <v>360</v>
      </c>
      <c r="G303" s="181" t="s">
        <v>169</v>
      </c>
      <c r="H303" s="182">
        <v>6270</v>
      </c>
      <c r="I303" s="183"/>
      <c r="J303" s="184">
        <f>ROUND(I303*H303,2)</f>
        <v>0</v>
      </c>
      <c r="K303" s="180" t="s">
        <v>147</v>
      </c>
      <c r="L303" s="37"/>
      <c r="M303" s="185" t="s">
        <v>1</v>
      </c>
      <c r="N303" s="186" t="s">
        <v>38</v>
      </c>
      <c r="O303" s="75"/>
      <c r="P303" s="187">
        <f>O303*H303</f>
        <v>0</v>
      </c>
      <c r="Q303" s="187">
        <v>0</v>
      </c>
      <c r="R303" s="187">
        <f>Q303*H303</f>
        <v>0</v>
      </c>
      <c r="S303" s="187">
        <v>0</v>
      </c>
      <c r="T303" s="188">
        <f>S303*H303</f>
        <v>0</v>
      </c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R303" s="189" t="s">
        <v>148</v>
      </c>
      <c r="AT303" s="189" t="s">
        <v>143</v>
      </c>
      <c r="AU303" s="189" t="s">
        <v>82</v>
      </c>
      <c r="AY303" s="17" t="s">
        <v>141</v>
      </c>
      <c r="BE303" s="190">
        <f>IF(N303="základní",J303,0)</f>
        <v>0</v>
      </c>
      <c r="BF303" s="190">
        <f>IF(N303="snížená",J303,0)</f>
        <v>0</v>
      </c>
      <c r="BG303" s="190">
        <f>IF(N303="zákl. přenesená",J303,0)</f>
        <v>0</v>
      </c>
      <c r="BH303" s="190">
        <f>IF(N303="sníž. přenesená",J303,0)</f>
        <v>0</v>
      </c>
      <c r="BI303" s="190">
        <f>IF(N303="nulová",J303,0)</f>
        <v>0</v>
      </c>
      <c r="BJ303" s="17" t="s">
        <v>80</v>
      </c>
      <c r="BK303" s="190">
        <f>ROUND(I303*H303,2)</f>
        <v>0</v>
      </c>
      <c r="BL303" s="17" t="s">
        <v>148</v>
      </c>
      <c r="BM303" s="189" t="s">
        <v>361</v>
      </c>
    </row>
    <row r="304" s="2" customFormat="1">
      <c r="A304" s="36"/>
      <c r="B304" s="37"/>
      <c r="C304" s="36"/>
      <c r="D304" s="191" t="s">
        <v>149</v>
      </c>
      <c r="E304" s="36"/>
      <c r="F304" s="192" t="s">
        <v>360</v>
      </c>
      <c r="G304" s="36"/>
      <c r="H304" s="36"/>
      <c r="I304" s="193"/>
      <c r="J304" s="36"/>
      <c r="K304" s="36"/>
      <c r="L304" s="37"/>
      <c r="M304" s="194"/>
      <c r="N304" s="195"/>
      <c r="O304" s="75"/>
      <c r="P304" s="75"/>
      <c r="Q304" s="75"/>
      <c r="R304" s="75"/>
      <c r="S304" s="75"/>
      <c r="T304" s="76"/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T304" s="17" t="s">
        <v>149</v>
      </c>
      <c r="AU304" s="17" t="s">
        <v>82</v>
      </c>
    </row>
    <row r="305" s="13" customFormat="1">
      <c r="A305" s="13"/>
      <c r="B305" s="196"/>
      <c r="C305" s="13"/>
      <c r="D305" s="191" t="s">
        <v>150</v>
      </c>
      <c r="E305" s="197" t="s">
        <v>1</v>
      </c>
      <c r="F305" s="198" t="s">
        <v>362</v>
      </c>
      <c r="G305" s="13"/>
      <c r="H305" s="199">
        <v>6270</v>
      </c>
      <c r="I305" s="200"/>
      <c r="J305" s="13"/>
      <c r="K305" s="13"/>
      <c r="L305" s="196"/>
      <c r="M305" s="201"/>
      <c r="N305" s="202"/>
      <c r="O305" s="202"/>
      <c r="P305" s="202"/>
      <c r="Q305" s="202"/>
      <c r="R305" s="202"/>
      <c r="S305" s="202"/>
      <c r="T305" s="20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197" t="s">
        <v>150</v>
      </c>
      <c r="AU305" s="197" t="s">
        <v>82</v>
      </c>
      <c r="AV305" s="13" t="s">
        <v>82</v>
      </c>
      <c r="AW305" s="13" t="s">
        <v>30</v>
      </c>
      <c r="AX305" s="13" t="s">
        <v>73</v>
      </c>
      <c r="AY305" s="197" t="s">
        <v>141</v>
      </c>
    </row>
    <row r="306" s="14" customFormat="1">
      <c r="A306" s="14"/>
      <c r="B306" s="204"/>
      <c r="C306" s="14"/>
      <c r="D306" s="191" t="s">
        <v>150</v>
      </c>
      <c r="E306" s="205" t="s">
        <v>1</v>
      </c>
      <c r="F306" s="206" t="s">
        <v>153</v>
      </c>
      <c r="G306" s="14"/>
      <c r="H306" s="207">
        <v>6270</v>
      </c>
      <c r="I306" s="208"/>
      <c r="J306" s="14"/>
      <c r="K306" s="14"/>
      <c r="L306" s="204"/>
      <c r="M306" s="209"/>
      <c r="N306" s="210"/>
      <c r="O306" s="210"/>
      <c r="P306" s="210"/>
      <c r="Q306" s="210"/>
      <c r="R306" s="210"/>
      <c r="S306" s="210"/>
      <c r="T306" s="211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05" t="s">
        <v>150</v>
      </c>
      <c r="AU306" s="205" t="s">
        <v>82</v>
      </c>
      <c r="AV306" s="14" t="s">
        <v>148</v>
      </c>
      <c r="AW306" s="14" t="s">
        <v>30</v>
      </c>
      <c r="AX306" s="14" t="s">
        <v>80</v>
      </c>
      <c r="AY306" s="205" t="s">
        <v>141</v>
      </c>
    </row>
    <row r="307" s="2" customFormat="1" ht="33" customHeight="1">
      <c r="A307" s="36"/>
      <c r="B307" s="177"/>
      <c r="C307" s="178" t="s">
        <v>252</v>
      </c>
      <c r="D307" s="178" t="s">
        <v>143</v>
      </c>
      <c r="E307" s="179" t="s">
        <v>363</v>
      </c>
      <c r="F307" s="180" t="s">
        <v>364</v>
      </c>
      <c r="G307" s="181" t="s">
        <v>169</v>
      </c>
      <c r="H307" s="182">
        <v>209</v>
      </c>
      <c r="I307" s="183"/>
      <c r="J307" s="184">
        <f>ROUND(I307*H307,2)</f>
        <v>0</v>
      </c>
      <c r="K307" s="180" t="s">
        <v>147</v>
      </c>
      <c r="L307" s="37"/>
      <c r="M307" s="185" t="s">
        <v>1</v>
      </c>
      <c r="N307" s="186" t="s">
        <v>38</v>
      </c>
      <c r="O307" s="75"/>
      <c r="P307" s="187">
        <f>O307*H307</f>
        <v>0</v>
      </c>
      <c r="Q307" s="187">
        <v>0</v>
      </c>
      <c r="R307" s="187">
        <f>Q307*H307</f>
        <v>0</v>
      </c>
      <c r="S307" s="187">
        <v>0</v>
      </c>
      <c r="T307" s="188">
        <f>S307*H307</f>
        <v>0</v>
      </c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R307" s="189" t="s">
        <v>148</v>
      </c>
      <c r="AT307" s="189" t="s">
        <v>143</v>
      </c>
      <c r="AU307" s="189" t="s">
        <v>82</v>
      </c>
      <c r="AY307" s="17" t="s">
        <v>141</v>
      </c>
      <c r="BE307" s="190">
        <f>IF(N307="základní",J307,0)</f>
        <v>0</v>
      </c>
      <c r="BF307" s="190">
        <f>IF(N307="snížená",J307,0)</f>
        <v>0</v>
      </c>
      <c r="BG307" s="190">
        <f>IF(N307="zákl. přenesená",J307,0)</f>
        <v>0</v>
      </c>
      <c r="BH307" s="190">
        <f>IF(N307="sníž. přenesená",J307,0)</f>
        <v>0</v>
      </c>
      <c r="BI307" s="190">
        <f>IF(N307="nulová",J307,0)</f>
        <v>0</v>
      </c>
      <c r="BJ307" s="17" t="s">
        <v>80</v>
      </c>
      <c r="BK307" s="190">
        <f>ROUND(I307*H307,2)</f>
        <v>0</v>
      </c>
      <c r="BL307" s="17" t="s">
        <v>148</v>
      </c>
      <c r="BM307" s="189" t="s">
        <v>365</v>
      </c>
    </row>
    <row r="308" s="2" customFormat="1">
      <c r="A308" s="36"/>
      <c r="B308" s="37"/>
      <c r="C308" s="36"/>
      <c r="D308" s="191" t="s">
        <v>149</v>
      </c>
      <c r="E308" s="36"/>
      <c r="F308" s="192" t="s">
        <v>364</v>
      </c>
      <c r="G308" s="36"/>
      <c r="H308" s="36"/>
      <c r="I308" s="193"/>
      <c r="J308" s="36"/>
      <c r="K308" s="36"/>
      <c r="L308" s="37"/>
      <c r="M308" s="194"/>
      <c r="N308" s="195"/>
      <c r="O308" s="75"/>
      <c r="P308" s="75"/>
      <c r="Q308" s="75"/>
      <c r="R308" s="75"/>
      <c r="S308" s="75"/>
      <c r="T308" s="76"/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T308" s="17" t="s">
        <v>149</v>
      </c>
      <c r="AU308" s="17" t="s">
        <v>82</v>
      </c>
    </row>
    <row r="309" s="2" customFormat="1" ht="21.75" customHeight="1">
      <c r="A309" s="36"/>
      <c r="B309" s="177"/>
      <c r="C309" s="178" t="s">
        <v>366</v>
      </c>
      <c r="D309" s="178" t="s">
        <v>143</v>
      </c>
      <c r="E309" s="179" t="s">
        <v>367</v>
      </c>
      <c r="F309" s="180" t="s">
        <v>368</v>
      </c>
      <c r="G309" s="181" t="s">
        <v>146</v>
      </c>
      <c r="H309" s="182">
        <v>138</v>
      </c>
      <c r="I309" s="183"/>
      <c r="J309" s="184">
        <f>ROUND(I309*H309,2)</f>
        <v>0</v>
      </c>
      <c r="K309" s="180" t="s">
        <v>147</v>
      </c>
      <c r="L309" s="37"/>
      <c r="M309" s="185" t="s">
        <v>1</v>
      </c>
      <c r="N309" s="186" t="s">
        <v>38</v>
      </c>
      <c r="O309" s="75"/>
      <c r="P309" s="187">
        <f>O309*H309</f>
        <v>0</v>
      </c>
      <c r="Q309" s="187">
        <v>0</v>
      </c>
      <c r="R309" s="187">
        <f>Q309*H309</f>
        <v>0</v>
      </c>
      <c r="S309" s="187">
        <v>0</v>
      </c>
      <c r="T309" s="188">
        <f>S309*H309</f>
        <v>0</v>
      </c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R309" s="189" t="s">
        <v>148</v>
      </c>
      <c r="AT309" s="189" t="s">
        <v>143</v>
      </c>
      <c r="AU309" s="189" t="s">
        <v>82</v>
      </c>
      <c r="AY309" s="17" t="s">
        <v>141</v>
      </c>
      <c r="BE309" s="190">
        <f>IF(N309="základní",J309,0)</f>
        <v>0</v>
      </c>
      <c r="BF309" s="190">
        <f>IF(N309="snížená",J309,0)</f>
        <v>0</v>
      </c>
      <c r="BG309" s="190">
        <f>IF(N309="zákl. přenesená",J309,0)</f>
        <v>0</v>
      </c>
      <c r="BH309" s="190">
        <f>IF(N309="sníž. přenesená",J309,0)</f>
        <v>0</v>
      </c>
      <c r="BI309" s="190">
        <f>IF(N309="nulová",J309,0)</f>
        <v>0</v>
      </c>
      <c r="BJ309" s="17" t="s">
        <v>80</v>
      </c>
      <c r="BK309" s="190">
        <f>ROUND(I309*H309,2)</f>
        <v>0</v>
      </c>
      <c r="BL309" s="17" t="s">
        <v>148</v>
      </c>
      <c r="BM309" s="189" t="s">
        <v>369</v>
      </c>
    </row>
    <row r="310" s="2" customFormat="1">
      <c r="A310" s="36"/>
      <c r="B310" s="37"/>
      <c r="C310" s="36"/>
      <c r="D310" s="191" t="s">
        <v>149</v>
      </c>
      <c r="E310" s="36"/>
      <c r="F310" s="192" t="s">
        <v>368</v>
      </c>
      <c r="G310" s="36"/>
      <c r="H310" s="36"/>
      <c r="I310" s="193"/>
      <c r="J310" s="36"/>
      <c r="K310" s="36"/>
      <c r="L310" s="37"/>
      <c r="M310" s="194"/>
      <c r="N310" s="195"/>
      <c r="O310" s="75"/>
      <c r="P310" s="75"/>
      <c r="Q310" s="75"/>
      <c r="R310" s="75"/>
      <c r="S310" s="75"/>
      <c r="T310" s="76"/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T310" s="17" t="s">
        <v>149</v>
      </c>
      <c r="AU310" s="17" t="s">
        <v>82</v>
      </c>
    </row>
    <row r="311" s="13" customFormat="1">
      <c r="A311" s="13"/>
      <c r="B311" s="196"/>
      <c r="C311" s="13"/>
      <c r="D311" s="191" t="s">
        <v>150</v>
      </c>
      <c r="E311" s="197" t="s">
        <v>1</v>
      </c>
      <c r="F311" s="198" t="s">
        <v>370</v>
      </c>
      <c r="G311" s="13"/>
      <c r="H311" s="199">
        <v>138</v>
      </c>
      <c r="I311" s="200"/>
      <c r="J311" s="13"/>
      <c r="K311" s="13"/>
      <c r="L311" s="196"/>
      <c r="M311" s="201"/>
      <c r="N311" s="202"/>
      <c r="O311" s="202"/>
      <c r="P311" s="202"/>
      <c r="Q311" s="202"/>
      <c r="R311" s="202"/>
      <c r="S311" s="202"/>
      <c r="T311" s="20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197" t="s">
        <v>150</v>
      </c>
      <c r="AU311" s="197" t="s">
        <v>82</v>
      </c>
      <c r="AV311" s="13" t="s">
        <v>82</v>
      </c>
      <c r="AW311" s="13" t="s">
        <v>30</v>
      </c>
      <c r="AX311" s="13" t="s">
        <v>73</v>
      </c>
      <c r="AY311" s="197" t="s">
        <v>141</v>
      </c>
    </row>
    <row r="312" s="14" customFormat="1">
      <c r="A312" s="14"/>
      <c r="B312" s="204"/>
      <c r="C312" s="14"/>
      <c r="D312" s="191" t="s">
        <v>150</v>
      </c>
      <c r="E312" s="205" t="s">
        <v>1</v>
      </c>
      <c r="F312" s="206" t="s">
        <v>153</v>
      </c>
      <c r="G312" s="14"/>
      <c r="H312" s="207">
        <v>138</v>
      </c>
      <c r="I312" s="208"/>
      <c r="J312" s="14"/>
      <c r="K312" s="14"/>
      <c r="L312" s="204"/>
      <c r="M312" s="209"/>
      <c r="N312" s="210"/>
      <c r="O312" s="210"/>
      <c r="P312" s="210"/>
      <c r="Q312" s="210"/>
      <c r="R312" s="210"/>
      <c r="S312" s="210"/>
      <c r="T312" s="211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05" t="s">
        <v>150</v>
      </c>
      <c r="AU312" s="205" t="s">
        <v>82</v>
      </c>
      <c r="AV312" s="14" t="s">
        <v>148</v>
      </c>
      <c r="AW312" s="14" t="s">
        <v>30</v>
      </c>
      <c r="AX312" s="14" t="s">
        <v>80</v>
      </c>
      <c r="AY312" s="205" t="s">
        <v>141</v>
      </c>
    </row>
    <row r="313" s="2" customFormat="1" ht="21.75" customHeight="1">
      <c r="A313" s="36"/>
      <c r="B313" s="177"/>
      <c r="C313" s="178" t="s">
        <v>255</v>
      </c>
      <c r="D313" s="178" t="s">
        <v>143</v>
      </c>
      <c r="E313" s="179" t="s">
        <v>371</v>
      </c>
      <c r="F313" s="180" t="s">
        <v>372</v>
      </c>
      <c r="G313" s="181" t="s">
        <v>146</v>
      </c>
      <c r="H313" s="182">
        <v>4140</v>
      </c>
      <c r="I313" s="183"/>
      <c r="J313" s="184">
        <f>ROUND(I313*H313,2)</f>
        <v>0</v>
      </c>
      <c r="K313" s="180" t="s">
        <v>147</v>
      </c>
      <c r="L313" s="37"/>
      <c r="M313" s="185" t="s">
        <v>1</v>
      </c>
      <c r="N313" s="186" t="s">
        <v>38</v>
      </c>
      <c r="O313" s="75"/>
      <c r="P313" s="187">
        <f>O313*H313</f>
        <v>0</v>
      </c>
      <c r="Q313" s="187">
        <v>0</v>
      </c>
      <c r="R313" s="187">
        <f>Q313*H313</f>
        <v>0</v>
      </c>
      <c r="S313" s="187">
        <v>0</v>
      </c>
      <c r="T313" s="188">
        <f>S313*H313</f>
        <v>0</v>
      </c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R313" s="189" t="s">
        <v>148</v>
      </c>
      <c r="AT313" s="189" t="s">
        <v>143</v>
      </c>
      <c r="AU313" s="189" t="s">
        <v>82</v>
      </c>
      <c r="AY313" s="17" t="s">
        <v>141</v>
      </c>
      <c r="BE313" s="190">
        <f>IF(N313="základní",J313,0)</f>
        <v>0</v>
      </c>
      <c r="BF313" s="190">
        <f>IF(N313="snížená",J313,0)</f>
        <v>0</v>
      </c>
      <c r="BG313" s="190">
        <f>IF(N313="zákl. přenesená",J313,0)</f>
        <v>0</v>
      </c>
      <c r="BH313" s="190">
        <f>IF(N313="sníž. přenesená",J313,0)</f>
        <v>0</v>
      </c>
      <c r="BI313" s="190">
        <f>IF(N313="nulová",J313,0)</f>
        <v>0</v>
      </c>
      <c r="BJ313" s="17" t="s">
        <v>80</v>
      </c>
      <c r="BK313" s="190">
        <f>ROUND(I313*H313,2)</f>
        <v>0</v>
      </c>
      <c r="BL313" s="17" t="s">
        <v>148</v>
      </c>
      <c r="BM313" s="189" t="s">
        <v>373</v>
      </c>
    </row>
    <row r="314" s="2" customFormat="1">
      <c r="A314" s="36"/>
      <c r="B314" s="37"/>
      <c r="C314" s="36"/>
      <c r="D314" s="191" t="s">
        <v>149</v>
      </c>
      <c r="E314" s="36"/>
      <c r="F314" s="192" t="s">
        <v>372</v>
      </c>
      <c r="G314" s="36"/>
      <c r="H314" s="36"/>
      <c r="I314" s="193"/>
      <c r="J314" s="36"/>
      <c r="K314" s="36"/>
      <c r="L314" s="37"/>
      <c r="M314" s="194"/>
      <c r="N314" s="195"/>
      <c r="O314" s="75"/>
      <c r="P314" s="75"/>
      <c r="Q314" s="75"/>
      <c r="R314" s="75"/>
      <c r="S314" s="75"/>
      <c r="T314" s="76"/>
      <c r="U314" s="36"/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  <c r="AT314" s="17" t="s">
        <v>149</v>
      </c>
      <c r="AU314" s="17" t="s">
        <v>82</v>
      </c>
    </row>
    <row r="315" s="13" customFormat="1">
      <c r="A315" s="13"/>
      <c r="B315" s="196"/>
      <c r="C315" s="13"/>
      <c r="D315" s="191" t="s">
        <v>150</v>
      </c>
      <c r="E315" s="197" t="s">
        <v>1</v>
      </c>
      <c r="F315" s="198" t="s">
        <v>374</v>
      </c>
      <c r="G315" s="13"/>
      <c r="H315" s="199">
        <v>4140</v>
      </c>
      <c r="I315" s="200"/>
      <c r="J315" s="13"/>
      <c r="K315" s="13"/>
      <c r="L315" s="196"/>
      <c r="M315" s="201"/>
      <c r="N315" s="202"/>
      <c r="O315" s="202"/>
      <c r="P315" s="202"/>
      <c r="Q315" s="202"/>
      <c r="R315" s="202"/>
      <c r="S315" s="202"/>
      <c r="T315" s="20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197" t="s">
        <v>150</v>
      </c>
      <c r="AU315" s="197" t="s">
        <v>82</v>
      </c>
      <c r="AV315" s="13" t="s">
        <v>82</v>
      </c>
      <c r="AW315" s="13" t="s">
        <v>30</v>
      </c>
      <c r="AX315" s="13" t="s">
        <v>73</v>
      </c>
      <c r="AY315" s="197" t="s">
        <v>141</v>
      </c>
    </row>
    <row r="316" s="14" customFormat="1">
      <c r="A316" s="14"/>
      <c r="B316" s="204"/>
      <c r="C316" s="14"/>
      <c r="D316" s="191" t="s">
        <v>150</v>
      </c>
      <c r="E316" s="205" t="s">
        <v>1</v>
      </c>
      <c r="F316" s="206" t="s">
        <v>153</v>
      </c>
      <c r="G316" s="14"/>
      <c r="H316" s="207">
        <v>4140</v>
      </c>
      <c r="I316" s="208"/>
      <c r="J316" s="14"/>
      <c r="K316" s="14"/>
      <c r="L316" s="204"/>
      <c r="M316" s="209"/>
      <c r="N316" s="210"/>
      <c r="O316" s="210"/>
      <c r="P316" s="210"/>
      <c r="Q316" s="210"/>
      <c r="R316" s="210"/>
      <c r="S316" s="210"/>
      <c r="T316" s="211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05" t="s">
        <v>150</v>
      </c>
      <c r="AU316" s="205" t="s">
        <v>82</v>
      </c>
      <c r="AV316" s="14" t="s">
        <v>148</v>
      </c>
      <c r="AW316" s="14" t="s">
        <v>30</v>
      </c>
      <c r="AX316" s="14" t="s">
        <v>80</v>
      </c>
      <c r="AY316" s="205" t="s">
        <v>141</v>
      </c>
    </row>
    <row r="317" s="2" customFormat="1" ht="21.75" customHeight="1">
      <c r="A317" s="36"/>
      <c r="B317" s="177"/>
      <c r="C317" s="178" t="s">
        <v>375</v>
      </c>
      <c r="D317" s="178" t="s">
        <v>143</v>
      </c>
      <c r="E317" s="179" t="s">
        <v>376</v>
      </c>
      <c r="F317" s="180" t="s">
        <v>377</v>
      </c>
      <c r="G317" s="181" t="s">
        <v>146</v>
      </c>
      <c r="H317" s="182">
        <v>138</v>
      </c>
      <c r="I317" s="183"/>
      <c r="J317" s="184">
        <f>ROUND(I317*H317,2)</f>
        <v>0</v>
      </c>
      <c r="K317" s="180" t="s">
        <v>147</v>
      </c>
      <c r="L317" s="37"/>
      <c r="M317" s="185" t="s">
        <v>1</v>
      </c>
      <c r="N317" s="186" t="s">
        <v>38</v>
      </c>
      <c r="O317" s="75"/>
      <c r="P317" s="187">
        <f>O317*H317</f>
        <v>0</v>
      </c>
      <c r="Q317" s="187">
        <v>0</v>
      </c>
      <c r="R317" s="187">
        <f>Q317*H317</f>
        <v>0</v>
      </c>
      <c r="S317" s="187">
        <v>0</v>
      </c>
      <c r="T317" s="188">
        <f>S317*H317</f>
        <v>0</v>
      </c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R317" s="189" t="s">
        <v>148</v>
      </c>
      <c r="AT317" s="189" t="s">
        <v>143</v>
      </c>
      <c r="AU317" s="189" t="s">
        <v>82</v>
      </c>
      <c r="AY317" s="17" t="s">
        <v>141</v>
      </c>
      <c r="BE317" s="190">
        <f>IF(N317="základní",J317,0)</f>
        <v>0</v>
      </c>
      <c r="BF317" s="190">
        <f>IF(N317="snížená",J317,0)</f>
        <v>0</v>
      </c>
      <c r="BG317" s="190">
        <f>IF(N317="zákl. přenesená",J317,0)</f>
        <v>0</v>
      </c>
      <c r="BH317" s="190">
        <f>IF(N317="sníž. přenesená",J317,0)</f>
        <v>0</v>
      </c>
      <c r="BI317" s="190">
        <f>IF(N317="nulová",J317,0)</f>
        <v>0</v>
      </c>
      <c r="BJ317" s="17" t="s">
        <v>80</v>
      </c>
      <c r="BK317" s="190">
        <f>ROUND(I317*H317,2)</f>
        <v>0</v>
      </c>
      <c r="BL317" s="17" t="s">
        <v>148</v>
      </c>
      <c r="BM317" s="189" t="s">
        <v>378</v>
      </c>
    </row>
    <row r="318" s="2" customFormat="1">
      <c r="A318" s="36"/>
      <c r="B318" s="37"/>
      <c r="C318" s="36"/>
      <c r="D318" s="191" t="s">
        <v>149</v>
      </c>
      <c r="E318" s="36"/>
      <c r="F318" s="192" t="s">
        <v>377</v>
      </c>
      <c r="G318" s="36"/>
      <c r="H318" s="36"/>
      <c r="I318" s="193"/>
      <c r="J318" s="36"/>
      <c r="K318" s="36"/>
      <c r="L318" s="37"/>
      <c r="M318" s="194"/>
      <c r="N318" s="195"/>
      <c r="O318" s="75"/>
      <c r="P318" s="75"/>
      <c r="Q318" s="75"/>
      <c r="R318" s="75"/>
      <c r="S318" s="75"/>
      <c r="T318" s="76"/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T318" s="17" t="s">
        <v>149</v>
      </c>
      <c r="AU318" s="17" t="s">
        <v>82</v>
      </c>
    </row>
    <row r="319" s="13" customFormat="1">
      <c r="A319" s="13"/>
      <c r="B319" s="196"/>
      <c r="C319" s="13"/>
      <c r="D319" s="191" t="s">
        <v>150</v>
      </c>
      <c r="E319" s="197" t="s">
        <v>1</v>
      </c>
      <c r="F319" s="198" t="s">
        <v>379</v>
      </c>
      <c r="G319" s="13"/>
      <c r="H319" s="199">
        <v>138</v>
      </c>
      <c r="I319" s="200"/>
      <c r="J319" s="13"/>
      <c r="K319" s="13"/>
      <c r="L319" s="196"/>
      <c r="M319" s="201"/>
      <c r="N319" s="202"/>
      <c r="O319" s="202"/>
      <c r="P319" s="202"/>
      <c r="Q319" s="202"/>
      <c r="R319" s="202"/>
      <c r="S319" s="202"/>
      <c r="T319" s="20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197" t="s">
        <v>150</v>
      </c>
      <c r="AU319" s="197" t="s">
        <v>82</v>
      </c>
      <c r="AV319" s="13" t="s">
        <v>82</v>
      </c>
      <c r="AW319" s="13" t="s">
        <v>30</v>
      </c>
      <c r="AX319" s="13" t="s">
        <v>73</v>
      </c>
      <c r="AY319" s="197" t="s">
        <v>141</v>
      </c>
    </row>
    <row r="320" s="14" customFormat="1">
      <c r="A320" s="14"/>
      <c r="B320" s="204"/>
      <c r="C320" s="14"/>
      <c r="D320" s="191" t="s">
        <v>150</v>
      </c>
      <c r="E320" s="205" t="s">
        <v>1</v>
      </c>
      <c r="F320" s="206" t="s">
        <v>153</v>
      </c>
      <c r="G320" s="14"/>
      <c r="H320" s="207">
        <v>138</v>
      </c>
      <c r="I320" s="208"/>
      <c r="J320" s="14"/>
      <c r="K320" s="14"/>
      <c r="L320" s="204"/>
      <c r="M320" s="209"/>
      <c r="N320" s="210"/>
      <c r="O320" s="210"/>
      <c r="P320" s="210"/>
      <c r="Q320" s="210"/>
      <c r="R320" s="210"/>
      <c r="S320" s="210"/>
      <c r="T320" s="211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05" t="s">
        <v>150</v>
      </c>
      <c r="AU320" s="205" t="s">
        <v>82</v>
      </c>
      <c r="AV320" s="14" t="s">
        <v>148</v>
      </c>
      <c r="AW320" s="14" t="s">
        <v>30</v>
      </c>
      <c r="AX320" s="14" t="s">
        <v>80</v>
      </c>
      <c r="AY320" s="205" t="s">
        <v>141</v>
      </c>
    </row>
    <row r="321" s="2" customFormat="1" ht="21.75" customHeight="1">
      <c r="A321" s="36"/>
      <c r="B321" s="177"/>
      <c r="C321" s="178" t="s">
        <v>265</v>
      </c>
      <c r="D321" s="178" t="s">
        <v>143</v>
      </c>
      <c r="E321" s="179" t="s">
        <v>380</v>
      </c>
      <c r="F321" s="180" t="s">
        <v>381</v>
      </c>
      <c r="G321" s="181" t="s">
        <v>194</v>
      </c>
      <c r="H321" s="182">
        <v>17.199999999999999</v>
      </c>
      <c r="I321" s="183"/>
      <c r="J321" s="184">
        <f>ROUND(I321*H321,2)</f>
        <v>0</v>
      </c>
      <c r="K321" s="180" t="s">
        <v>147</v>
      </c>
      <c r="L321" s="37"/>
      <c r="M321" s="185" t="s">
        <v>1</v>
      </c>
      <c r="N321" s="186" t="s">
        <v>38</v>
      </c>
      <c r="O321" s="75"/>
      <c r="P321" s="187">
        <f>O321*H321</f>
        <v>0</v>
      </c>
      <c r="Q321" s="187">
        <v>0.0044000000000000003</v>
      </c>
      <c r="R321" s="187">
        <f>Q321*H321</f>
        <v>0.075679999999999997</v>
      </c>
      <c r="S321" s="187">
        <v>0</v>
      </c>
      <c r="T321" s="188">
        <f>S321*H321</f>
        <v>0</v>
      </c>
      <c r="U321" s="36"/>
      <c r="V321" s="36"/>
      <c r="W321" s="36"/>
      <c r="X321" s="36"/>
      <c r="Y321" s="36"/>
      <c r="Z321" s="36"/>
      <c r="AA321" s="36"/>
      <c r="AB321" s="36"/>
      <c r="AC321" s="36"/>
      <c r="AD321" s="36"/>
      <c r="AE321" s="36"/>
      <c r="AR321" s="189" t="s">
        <v>148</v>
      </c>
      <c r="AT321" s="189" t="s">
        <v>143</v>
      </c>
      <c r="AU321" s="189" t="s">
        <v>82</v>
      </c>
      <c r="AY321" s="17" t="s">
        <v>141</v>
      </c>
      <c r="BE321" s="190">
        <f>IF(N321="základní",J321,0)</f>
        <v>0</v>
      </c>
      <c r="BF321" s="190">
        <f>IF(N321="snížená",J321,0)</f>
        <v>0</v>
      </c>
      <c r="BG321" s="190">
        <f>IF(N321="zákl. přenesená",J321,0)</f>
        <v>0</v>
      </c>
      <c r="BH321" s="190">
        <f>IF(N321="sníž. přenesená",J321,0)</f>
        <v>0</v>
      </c>
      <c r="BI321" s="190">
        <f>IF(N321="nulová",J321,0)</f>
        <v>0</v>
      </c>
      <c r="BJ321" s="17" t="s">
        <v>80</v>
      </c>
      <c r="BK321" s="190">
        <f>ROUND(I321*H321,2)</f>
        <v>0</v>
      </c>
      <c r="BL321" s="17" t="s">
        <v>148</v>
      </c>
      <c r="BM321" s="189" t="s">
        <v>382</v>
      </c>
    </row>
    <row r="322" s="2" customFormat="1">
      <c r="A322" s="36"/>
      <c r="B322" s="37"/>
      <c r="C322" s="36"/>
      <c r="D322" s="191" t="s">
        <v>149</v>
      </c>
      <c r="E322" s="36"/>
      <c r="F322" s="192" t="s">
        <v>381</v>
      </c>
      <c r="G322" s="36"/>
      <c r="H322" s="36"/>
      <c r="I322" s="193"/>
      <c r="J322" s="36"/>
      <c r="K322" s="36"/>
      <c r="L322" s="37"/>
      <c r="M322" s="194"/>
      <c r="N322" s="195"/>
      <c r="O322" s="75"/>
      <c r="P322" s="75"/>
      <c r="Q322" s="75"/>
      <c r="R322" s="75"/>
      <c r="S322" s="75"/>
      <c r="T322" s="76"/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T322" s="17" t="s">
        <v>149</v>
      </c>
      <c r="AU322" s="17" t="s">
        <v>82</v>
      </c>
    </row>
    <row r="323" s="13" customFormat="1">
      <c r="A323" s="13"/>
      <c r="B323" s="196"/>
      <c r="C323" s="13"/>
      <c r="D323" s="191" t="s">
        <v>150</v>
      </c>
      <c r="E323" s="197" t="s">
        <v>1</v>
      </c>
      <c r="F323" s="198" t="s">
        <v>383</v>
      </c>
      <c r="G323" s="13"/>
      <c r="H323" s="199">
        <v>17.199999999999999</v>
      </c>
      <c r="I323" s="200"/>
      <c r="J323" s="13"/>
      <c r="K323" s="13"/>
      <c r="L323" s="196"/>
      <c r="M323" s="201"/>
      <c r="N323" s="202"/>
      <c r="O323" s="202"/>
      <c r="P323" s="202"/>
      <c r="Q323" s="202"/>
      <c r="R323" s="202"/>
      <c r="S323" s="202"/>
      <c r="T323" s="20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197" t="s">
        <v>150</v>
      </c>
      <c r="AU323" s="197" t="s">
        <v>82</v>
      </c>
      <c r="AV323" s="13" t="s">
        <v>82</v>
      </c>
      <c r="AW323" s="13" t="s">
        <v>30</v>
      </c>
      <c r="AX323" s="13" t="s">
        <v>73</v>
      </c>
      <c r="AY323" s="197" t="s">
        <v>141</v>
      </c>
    </row>
    <row r="324" s="14" customFormat="1">
      <c r="A324" s="14"/>
      <c r="B324" s="204"/>
      <c r="C324" s="14"/>
      <c r="D324" s="191" t="s">
        <v>150</v>
      </c>
      <c r="E324" s="205" t="s">
        <v>1</v>
      </c>
      <c r="F324" s="206" t="s">
        <v>153</v>
      </c>
      <c r="G324" s="14"/>
      <c r="H324" s="207">
        <v>17.199999999999999</v>
      </c>
      <c r="I324" s="208"/>
      <c r="J324" s="14"/>
      <c r="K324" s="14"/>
      <c r="L324" s="204"/>
      <c r="M324" s="209"/>
      <c r="N324" s="210"/>
      <c r="O324" s="210"/>
      <c r="P324" s="210"/>
      <c r="Q324" s="210"/>
      <c r="R324" s="210"/>
      <c r="S324" s="210"/>
      <c r="T324" s="211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05" t="s">
        <v>150</v>
      </c>
      <c r="AU324" s="205" t="s">
        <v>82</v>
      </c>
      <c r="AV324" s="14" t="s">
        <v>148</v>
      </c>
      <c r="AW324" s="14" t="s">
        <v>30</v>
      </c>
      <c r="AX324" s="14" t="s">
        <v>80</v>
      </c>
      <c r="AY324" s="205" t="s">
        <v>141</v>
      </c>
    </row>
    <row r="325" s="2" customFormat="1" ht="24.15" customHeight="1">
      <c r="A325" s="36"/>
      <c r="B325" s="177"/>
      <c r="C325" s="178" t="s">
        <v>384</v>
      </c>
      <c r="D325" s="178" t="s">
        <v>143</v>
      </c>
      <c r="E325" s="179" t="s">
        <v>385</v>
      </c>
      <c r="F325" s="180" t="s">
        <v>386</v>
      </c>
      <c r="G325" s="181" t="s">
        <v>194</v>
      </c>
      <c r="H325" s="182">
        <v>17.199999999999999</v>
      </c>
      <c r="I325" s="183"/>
      <c r="J325" s="184">
        <f>ROUND(I325*H325,2)</f>
        <v>0</v>
      </c>
      <c r="K325" s="180" t="s">
        <v>147</v>
      </c>
      <c r="L325" s="37"/>
      <c r="M325" s="185" t="s">
        <v>1</v>
      </c>
      <c r="N325" s="186" t="s">
        <v>38</v>
      </c>
      <c r="O325" s="75"/>
      <c r="P325" s="187">
        <f>O325*H325</f>
        <v>0</v>
      </c>
      <c r="Q325" s="187">
        <v>0</v>
      </c>
      <c r="R325" s="187">
        <f>Q325*H325</f>
        <v>0</v>
      </c>
      <c r="S325" s="187">
        <v>0</v>
      </c>
      <c r="T325" s="188">
        <f>S325*H325</f>
        <v>0</v>
      </c>
      <c r="U325" s="36"/>
      <c r="V325" s="36"/>
      <c r="W325" s="36"/>
      <c r="X325" s="36"/>
      <c r="Y325" s="36"/>
      <c r="Z325" s="36"/>
      <c r="AA325" s="36"/>
      <c r="AB325" s="36"/>
      <c r="AC325" s="36"/>
      <c r="AD325" s="36"/>
      <c r="AE325" s="36"/>
      <c r="AR325" s="189" t="s">
        <v>148</v>
      </c>
      <c r="AT325" s="189" t="s">
        <v>143</v>
      </c>
      <c r="AU325" s="189" t="s">
        <v>82</v>
      </c>
      <c r="AY325" s="17" t="s">
        <v>141</v>
      </c>
      <c r="BE325" s="190">
        <f>IF(N325="základní",J325,0)</f>
        <v>0</v>
      </c>
      <c r="BF325" s="190">
        <f>IF(N325="snížená",J325,0)</f>
        <v>0</v>
      </c>
      <c r="BG325" s="190">
        <f>IF(N325="zákl. přenesená",J325,0)</f>
        <v>0</v>
      </c>
      <c r="BH325" s="190">
        <f>IF(N325="sníž. přenesená",J325,0)</f>
        <v>0</v>
      </c>
      <c r="BI325" s="190">
        <f>IF(N325="nulová",J325,0)</f>
        <v>0</v>
      </c>
      <c r="BJ325" s="17" t="s">
        <v>80</v>
      </c>
      <c r="BK325" s="190">
        <f>ROUND(I325*H325,2)</f>
        <v>0</v>
      </c>
      <c r="BL325" s="17" t="s">
        <v>148</v>
      </c>
      <c r="BM325" s="189" t="s">
        <v>387</v>
      </c>
    </row>
    <row r="326" s="2" customFormat="1">
      <c r="A326" s="36"/>
      <c r="B326" s="37"/>
      <c r="C326" s="36"/>
      <c r="D326" s="191" t="s">
        <v>149</v>
      </c>
      <c r="E326" s="36"/>
      <c r="F326" s="192" t="s">
        <v>386</v>
      </c>
      <c r="G326" s="36"/>
      <c r="H326" s="36"/>
      <c r="I326" s="193"/>
      <c r="J326" s="36"/>
      <c r="K326" s="36"/>
      <c r="L326" s="37"/>
      <c r="M326" s="194"/>
      <c r="N326" s="195"/>
      <c r="O326" s="75"/>
      <c r="P326" s="75"/>
      <c r="Q326" s="75"/>
      <c r="R326" s="75"/>
      <c r="S326" s="75"/>
      <c r="T326" s="76"/>
      <c r="U326" s="36"/>
      <c r="V326" s="36"/>
      <c r="W326" s="36"/>
      <c r="X326" s="36"/>
      <c r="Y326" s="36"/>
      <c r="Z326" s="36"/>
      <c r="AA326" s="36"/>
      <c r="AB326" s="36"/>
      <c r="AC326" s="36"/>
      <c r="AD326" s="36"/>
      <c r="AE326" s="36"/>
      <c r="AT326" s="17" t="s">
        <v>149</v>
      </c>
      <c r="AU326" s="17" t="s">
        <v>82</v>
      </c>
    </row>
    <row r="327" s="2" customFormat="1" ht="24.15" customHeight="1">
      <c r="A327" s="36"/>
      <c r="B327" s="177"/>
      <c r="C327" s="178" t="s">
        <v>268</v>
      </c>
      <c r="D327" s="178" t="s">
        <v>143</v>
      </c>
      <c r="E327" s="179" t="s">
        <v>388</v>
      </c>
      <c r="F327" s="180" t="s">
        <v>389</v>
      </c>
      <c r="G327" s="181" t="s">
        <v>194</v>
      </c>
      <c r="H327" s="182">
        <v>25.800000000000001</v>
      </c>
      <c r="I327" s="183"/>
      <c r="J327" s="184">
        <f>ROUND(I327*H327,2)</f>
        <v>0</v>
      </c>
      <c r="K327" s="180" t="s">
        <v>147</v>
      </c>
      <c r="L327" s="37"/>
      <c r="M327" s="185" t="s">
        <v>1</v>
      </c>
      <c r="N327" s="186" t="s">
        <v>38</v>
      </c>
      <c r="O327" s="75"/>
      <c r="P327" s="187">
        <f>O327*H327</f>
        <v>0</v>
      </c>
      <c r="Q327" s="187">
        <v>0</v>
      </c>
      <c r="R327" s="187">
        <f>Q327*H327</f>
        <v>0</v>
      </c>
      <c r="S327" s="187">
        <v>0</v>
      </c>
      <c r="T327" s="188">
        <f>S327*H327</f>
        <v>0</v>
      </c>
      <c r="U327" s="36"/>
      <c r="V327" s="36"/>
      <c r="W327" s="36"/>
      <c r="X327" s="36"/>
      <c r="Y327" s="36"/>
      <c r="Z327" s="36"/>
      <c r="AA327" s="36"/>
      <c r="AB327" s="36"/>
      <c r="AC327" s="36"/>
      <c r="AD327" s="36"/>
      <c r="AE327" s="36"/>
      <c r="AR327" s="189" t="s">
        <v>148</v>
      </c>
      <c r="AT327" s="189" t="s">
        <v>143</v>
      </c>
      <c r="AU327" s="189" t="s">
        <v>82</v>
      </c>
      <c r="AY327" s="17" t="s">
        <v>141</v>
      </c>
      <c r="BE327" s="190">
        <f>IF(N327="základní",J327,0)</f>
        <v>0</v>
      </c>
      <c r="BF327" s="190">
        <f>IF(N327="snížená",J327,0)</f>
        <v>0</v>
      </c>
      <c r="BG327" s="190">
        <f>IF(N327="zákl. přenesená",J327,0)</f>
        <v>0</v>
      </c>
      <c r="BH327" s="190">
        <f>IF(N327="sníž. přenesená",J327,0)</f>
        <v>0</v>
      </c>
      <c r="BI327" s="190">
        <f>IF(N327="nulová",J327,0)</f>
        <v>0</v>
      </c>
      <c r="BJ327" s="17" t="s">
        <v>80</v>
      </c>
      <c r="BK327" s="190">
        <f>ROUND(I327*H327,2)</f>
        <v>0</v>
      </c>
      <c r="BL327" s="17" t="s">
        <v>148</v>
      </c>
      <c r="BM327" s="189" t="s">
        <v>390</v>
      </c>
    </row>
    <row r="328" s="2" customFormat="1">
      <c r="A328" s="36"/>
      <c r="B328" s="37"/>
      <c r="C328" s="36"/>
      <c r="D328" s="191" t="s">
        <v>149</v>
      </c>
      <c r="E328" s="36"/>
      <c r="F328" s="192" t="s">
        <v>389</v>
      </c>
      <c r="G328" s="36"/>
      <c r="H328" s="36"/>
      <c r="I328" s="193"/>
      <c r="J328" s="36"/>
      <c r="K328" s="36"/>
      <c r="L328" s="37"/>
      <c r="M328" s="194"/>
      <c r="N328" s="195"/>
      <c r="O328" s="75"/>
      <c r="P328" s="75"/>
      <c r="Q328" s="75"/>
      <c r="R328" s="75"/>
      <c r="S328" s="75"/>
      <c r="T328" s="76"/>
      <c r="U328" s="36"/>
      <c r="V328" s="36"/>
      <c r="W328" s="36"/>
      <c r="X328" s="36"/>
      <c r="Y328" s="36"/>
      <c r="Z328" s="36"/>
      <c r="AA328" s="36"/>
      <c r="AB328" s="36"/>
      <c r="AC328" s="36"/>
      <c r="AD328" s="36"/>
      <c r="AE328" s="36"/>
      <c r="AT328" s="17" t="s">
        <v>149</v>
      </c>
      <c r="AU328" s="17" t="s">
        <v>82</v>
      </c>
    </row>
    <row r="329" s="13" customFormat="1">
      <c r="A329" s="13"/>
      <c r="B329" s="196"/>
      <c r="C329" s="13"/>
      <c r="D329" s="191" t="s">
        <v>150</v>
      </c>
      <c r="E329" s="197" t="s">
        <v>1</v>
      </c>
      <c r="F329" s="198" t="s">
        <v>391</v>
      </c>
      <c r="G329" s="13"/>
      <c r="H329" s="199">
        <v>25.800000000000001</v>
      </c>
      <c r="I329" s="200"/>
      <c r="J329" s="13"/>
      <c r="K329" s="13"/>
      <c r="L329" s="196"/>
      <c r="M329" s="201"/>
      <c r="N329" s="202"/>
      <c r="O329" s="202"/>
      <c r="P329" s="202"/>
      <c r="Q329" s="202"/>
      <c r="R329" s="202"/>
      <c r="S329" s="202"/>
      <c r="T329" s="20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197" t="s">
        <v>150</v>
      </c>
      <c r="AU329" s="197" t="s">
        <v>82</v>
      </c>
      <c r="AV329" s="13" t="s">
        <v>82</v>
      </c>
      <c r="AW329" s="13" t="s">
        <v>30</v>
      </c>
      <c r="AX329" s="13" t="s">
        <v>73</v>
      </c>
      <c r="AY329" s="197" t="s">
        <v>141</v>
      </c>
    </row>
    <row r="330" s="14" customFormat="1">
      <c r="A330" s="14"/>
      <c r="B330" s="204"/>
      <c r="C330" s="14"/>
      <c r="D330" s="191" t="s">
        <v>150</v>
      </c>
      <c r="E330" s="205" t="s">
        <v>1</v>
      </c>
      <c r="F330" s="206" t="s">
        <v>153</v>
      </c>
      <c r="G330" s="14"/>
      <c r="H330" s="207">
        <v>25.800000000000001</v>
      </c>
      <c r="I330" s="208"/>
      <c r="J330" s="14"/>
      <c r="K330" s="14"/>
      <c r="L330" s="204"/>
      <c r="M330" s="209"/>
      <c r="N330" s="210"/>
      <c r="O330" s="210"/>
      <c r="P330" s="210"/>
      <c r="Q330" s="210"/>
      <c r="R330" s="210"/>
      <c r="S330" s="210"/>
      <c r="T330" s="211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05" t="s">
        <v>150</v>
      </c>
      <c r="AU330" s="205" t="s">
        <v>82</v>
      </c>
      <c r="AV330" s="14" t="s">
        <v>148</v>
      </c>
      <c r="AW330" s="14" t="s">
        <v>30</v>
      </c>
      <c r="AX330" s="14" t="s">
        <v>80</v>
      </c>
      <c r="AY330" s="205" t="s">
        <v>141</v>
      </c>
    </row>
    <row r="331" s="2" customFormat="1" ht="16.5" customHeight="1">
      <c r="A331" s="36"/>
      <c r="B331" s="177"/>
      <c r="C331" s="178" t="s">
        <v>392</v>
      </c>
      <c r="D331" s="178" t="s">
        <v>143</v>
      </c>
      <c r="E331" s="179" t="s">
        <v>393</v>
      </c>
      <c r="F331" s="180" t="s">
        <v>394</v>
      </c>
      <c r="G331" s="181" t="s">
        <v>169</v>
      </c>
      <c r="H331" s="182">
        <v>9.2599999999999998</v>
      </c>
      <c r="I331" s="183"/>
      <c r="J331" s="184">
        <f>ROUND(I331*H331,2)</f>
        <v>0</v>
      </c>
      <c r="K331" s="180" t="s">
        <v>147</v>
      </c>
      <c r="L331" s="37"/>
      <c r="M331" s="185" t="s">
        <v>1</v>
      </c>
      <c r="N331" s="186" t="s">
        <v>38</v>
      </c>
      <c r="O331" s="75"/>
      <c r="P331" s="187">
        <f>O331*H331</f>
        <v>0</v>
      </c>
      <c r="Q331" s="187">
        <v>0.12171</v>
      </c>
      <c r="R331" s="187">
        <f>Q331*H331</f>
        <v>1.1270346</v>
      </c>
      <c r="S331" s="187">
        <v>2.3999999999999999</v>
      </c>
      <c r="T331" s="188">
        <f>S331*H331</f>
        <v>22.224</v>
      </c>
      <c r="U331" s="36"/>
      <c r="V331" s="36"/>
      <c r="W331" s="36"/>
      <c r="X331" s="36"/>
      <c r="Y331" s="36"/>
      <c r="Z331" s="36"/>
      <c r="AA331" s="36"/>
      <c r="AB331" s="36"/>
      <c r="AC331" s="36"/>
      <c r="AD331" s="36"/>
      <c r="AE331" s="36"/>
      <c r="AR331" s="189" t="s">
        <v>148</v>
      </c>
      <c r="AT331" s="189" t="s">
        <v>143</v>
      </c>
      <c r="AU331" s="189" t="s">
        <v>82</v>
      </c>
      <c r="AY331" s="17" t="s">
        <v>141</v>
      </c>
      <c r="BE331" s="190">
        <f>IF(N331="základní",J331,0)</f>
        <v>0</v>
      </c>
      <c r="BF331" s="190">
        <f>IF(N331="snížená",J331,0)</f>
        <v>0</v>
      </c>
      <c r="BG331" s="190">
        <f>IF(N331="zákl. přenesená",J331,0)</f>
        <v>0</v>
      </c>
      <c r="BH331" s="190">
        <f>IF(N331="sníž. přenesená",J331,0)</f>
        <v>0</v>
      </c>
      <c r="BI331" s="190">
        <f>IF(N331="nulová",J331,0)</f>
        <v>0</v>
      </c>
      <c r="BJ331" s="17" t="s">
        <v>80</v>
      </c>
      <c r="BK331" s="190">
        <f>ROUND(I331*H331,2)</f>
        <v>0</v>
      </c>
      <c r="BL331" s="17" t="s">
        <v>148</v>
      </c>
      <c r="BM331" s="189" t="s">
        <v>395</v>
      </c>
    </row>
    <row r="332" s="2" customFormat="1">
      <c r="A332" s="36"/>
      <c r="B332" s="37"/>
      <c r="C332" s="36"/>
      <c r="D332" s="191" t="s">
        <v>149</v>
      </c>
      <c r="E332" s="36"/>
      <c r="F332" s="192" t="s">
        <v>394</v>
      </c>
      <c r="G332" s="36"/>
      <c r="H332" s="36"/>
      <c r="I332" s="193"/>
      <c r="J332" s="36"/>
      <c r="K332" s="36"/>
      <c r="L332" s="37"/>
      <c r="M332" s="194"/>
      <c r="N332" s="195"/>
      <c r="O332" s="75"/>
      <c r="P332" s="75"/>
      <c r="Q332" s="75"/>
      <c r="R332" s="75"/>
      <c r="S332" s="75"/>
      <c r="T332" s="76"/>
      <c r="U332" s="36"/>
      <c r="V332" s="36"/>
      <c r="W332" s="36"/>
      <c r="X332" s="36"/>
      <c r="Y332" s="36"/>
      <c r="Z332" s="36"/>
      <c r="AA332" s="36"/>
      <c r="AB332" s="36"/>
      <c r="AC332" s="36"/>
      <c r="AD332" s="36"/>
      <c r="AE332" s="36"/>
      <c r="AT332" s="17" t="s">
        <v>149</v>
      </c>
      <c r="AU332" s="17" t="s">
        <v>82</v>
      </c>
    </row>
    <row r="333" s="2" customFormat="1" ht="24.15" customHeight="1">
      <c r="A333" s="36"/>
      <c r="B333" s="177"/>
      <c r="C333" s="178" t="s">
        <v>274</v>
      </c>
      <c r="D333" s="178" t="s">
        <v>143</v>
      </c>
      <c r="E333" s="179" t="s">
        <v>396</v>
      </c>
      <c r="F333" s="180" t="s">
        <v>397</v>
      </c>
      <c r="G333" s="181" t="s">
        <v>278</v>
      </c>
      <c r="H333" s="182">
        <v>220</v>
      </c>
      <c r="I333" s="183"/>
      <c r="J333" s="184">
        <f>ROUND(I333*H333,2)</f>
        <v>0</v>
      </c>
      <c r="K333" s="180" t="s">
        <v>147</v>
      </c>
      <c r="L333" s="37"/>
      <c r="M333" s="185" t="s">
        <v>1</v>
      </c>
      <c r="N333" s="186" t="s">
        <v>38</v>
      </c>
      <c r="O333" s="75"/>
      <c r="P333" s="187">
        <f>O333*H333</f>
        <v>0</v>
      </c>
      <c r="Q333" s="187">
        <v>0</v>
      </c>
      <c r="R333" s="187">
        <f>Q333*H333</f>
        <v>0</v>
      </c>
      <c r="S333" s="187">
        <v>0.001</v>
      </c>
      <c r="T333" s="188">
        <f>S333*H333</f>
        <v>0.22</v>
      </c>
      <c r="U333" s="36"/>
      <c r="V333" s="36"/>
      <c r="W333" s="36"/>
      <c r="X333" s="36"/>
      <c r="Y333" s="36"/>
      <c r="Z333" s="36"/>
      <c r="AA333" s="36"/>
      <c r="AB333" s="36"/>
      <c r="AC333" s="36"/>
      <c r="AD333" s="36"/>
      <c r="AE333" s="36"/>
      <c r="AR333" s="189" t="s">
        <v>148</v>
      </c>
      <c r="AT333" s="189" t="s">
        <v>143</v>
      </c>
      <c r="AU333" s="189" t="s">
        <v>82</v>
      </c>
      <c r="AY333" s="17" t="s">
        <v>141</v>
      </c>
      <c r="BE333" s="190">
        <f>IF(N333="základní",J333,0)</f>
        <v>0</v>
      </c>
      <c r="BF333" s="190">
        <f>IF(N333="snížená",J333,0)</f>
        <v>0</v>
      </c>
      <c r="BG333" s="190">
        <f>IF(N333="zákl. přenesená",J333,0)</f>
        <v>0</v>
      </c>
      <c r="BH333" s="190">
        <f>IF(N333="sníž. přenesená",J333,0)</f>
        <v>0</v>
      </c>
      <c r="BI333" s="190">
        <f>IF(N333="nulová",J333,0)</f>
        <v>0</v>
      </c>
      <c r="BJ333" s="17" t="s">
        <v>80</v>
      </c>
      <c r="BK333" s="190">
        <f>ROUND(I333*H333,2)</f>
        <v>0</v>
      </c>
      <c r="BL333" s="17" t="s">
        <v>148</v>
      </c>
      <c r="BM333" s="189" t="s">
        <v>398</v>
      </c>
    </row>
    <row r="334" s="2" customFormat="1">
      <c r="A334" s="36"/>
      <c r="B334" s="37"/>
      <c r="C334" s="36"/>
      <c r="D334" s="191" t="s">
        <v>149</v>
      </c>
      <c r="E334" s="36"/>
      <c r="F334" s="192" t="s">
        <v>397</v>
      </c>
      <c r="G334" s="36"/>
      <c r="H334" s="36"/>
      <c r="I334" s="193"/>
      <c r="J334" s="36"/>
      <c r="K334" s="36"/>
      <c r="L334" s="37"/>
      <c r="M334" s="194"/>
      <c r="N334" s="195"/>
      <c r="O334" s="75"/>
      <c r="P334" s="75"/>
      <c r="Q334" s="75"/>
      <c r="R334" s="75"/>
      <c r="S334" s="75"/>
      <c r="T334" s="76"/>
      <c r="U334" s="36"/>
      <c r="V334" s="36"/>
      <c r="W334" s="36"/>
      <c r="X334" s="36"/>
      <c r="Y334" s="36"/>
      <c r="Z334" s="36"/>
      <c r="AA334" s="36"/>
      <c r="AB334" s="36"/>
      <c r="AC334" s="36"/>
      <c r="AD334" s="36"/>
      <c r="AE334" s="36"/>
      <c r="AT334" s="17" t="s">
        <v>149</v>
      </c>
      <c r="AU334" s="17" t="s">
        <v>82</v>
      </c>
    </row>
    <row r="335" s="13" customFormat="1">
      <c r="A335" s="13"/>
      <c r="B335" s="196"/>
      <c r="C335" s="13"/>
      <c r="D335" s="191" t="s">
        <v>150</v>
      </c>
      <c r="E335" s="197" t="s">
        <v>1</v>
      </c>
      <c r="F335" s="198" t="s">
        <v>399</v>
      </c>
      <c r="G335" s="13"/>
      <c r="H335" s="199">
        <v>220</v>
      </c>
      <c r="I335" s="200"/>
      <c r="J335" s="13"/>
      <c r="K335" s="13"/>
      <c r="L335" s="196"/>
      <c r="M335" s="201"/>
      <c r="N335" s="202"/>
      <c r="O335" s="202"/>
      <c r="P335" s="202"/>
      <c r="Q335" s="202"/>
      <c r="R335" s="202"/>
      <c r="S335" s="202"/>
      <c r="T335" s="20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197" t="s">
        <v>150</v>
      </c>
      <c r="AU335" s="197" t="s">
        <v>82</v>
      </c>
      <c r="AV335" s="13" t="s">
        <v>82</v>
      </c>
      <c r="AW335" s="13" t="s">
        <v>30</v>
      </c>
      <c r="AX335" s="13" t="s">
        <v>73</v>
      </c>
      <c r="AY335" s="197" t="s">
        <v>141</v>
      </c>
    </row>
    <row r="336" s="14" customFormat="1">
      <c r="A336" s="14"/>
      <c r="B336" s="204"/>
      <c r="C336" s="14"/>
      <c r="D336" s="191" t="s">
        <v>150</v>
      </c>
      <c r="E336" s="205" t="s">
        <v>1</v>
      </c>
      <c r="F336" s="206" t="s">
        <v>153</v>
      </c>
      <c r="G336" s="14"/>
      <c r="H336" s="207">
        <v>220</v>
      </c>
      <c r="I336" s="208"/>
      <c r="J336" s="14"/>
      <c r="K336" s="14"/>
      <c r="L336" s="204"/>
      <c r="M336" s="209"/>
      <c r="N336" s="210"/>
      <c r="O336" s="210"/>
      <c r="P336" s="210"/>
      <c r="Q336" s="210"/>
      <c r="R336" s="210"/>
      <c r="S336" s="210"/>
      <c r="T336" s="211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05" t="s">
        <v>150</v>
      </c>
      <c r="AU336" s="205" t="s">
        <v>82</v>
      </c>
      <c r="AV336" s="14" t="s">
        <v>148</v>
      </c>
      <c r="AW336" s="14" t="s">
        <v>30</v>
      </c>
      <c r="AX336" s="14" t="s">
        <v>80</v>
      </c>
      <c r="AY336" s="205" t="s">
        <v>141</v>
      </c>
    </row>
    <row r="337" s="2" customFormat="1" ht="16.5" customHeight="1">
      <c r="A337" s="36"/>
      <c r="B337" s="177"/>
      <c r="C337" s="178" t="s">
        <v>400</v>
      </c>
      <c r="D337" s="178" t="s">
        <v>143</v>
      </c>
      <c r="E337" s="179" t="s">
        <v>401</v>
      </c>
      <c r="F337" s="180" t="s">
        <v>402</v>
      </c>
      <c r="G337" s="181" t="s">
        <v>159</v>
      </c>
      <c r="H337" s="182">
        <v>22.829999999999998</v>
      </c>
      <c r="I337" s="183"/>
      <c r="J337" s="184">
        <f>ROUND(I337*H337,2)</f>
        <v>0</v>
      </c>
      <c r="K337" s="180" t="s">
        <v>147</v>
      </c>
      <c r="L337" s="37"/>
      <c r="M337" s="185" t="s">
        <v>1</v>
      </c>
      <c r="N337" s="186" t="s">
        <v>38</v>
      </c>
      <c r="O337" s="75"/>
      <c r="P337" s="187">
        <f>O337*H337</f>
        <v>0</v>
      </c>
      <c r="Q337" s="187">
        <v>8.0000000000000007E-05</v>
      </c>
      <c r="R337" s="187">
        <f>Q337*H337</f>
        <v>0.0018263999999999999</v>
      </c>
      <c r="S337" s="187">
        <v>0.017999999999999999</v>
      </c>
      <c r="T337" s="188">
        <f>S337*H337</f>
        <v>0.41093999999999992</v>
      </c>
      <c r="U337" s="36"/>
      <c r="V337" s="36"/>
      <c r="W337" s="36"/>
      <c r="X337" s="36"/>
      <c r="Y337" s="36"/>
      <c r="Z337" s="36"/>
      <c r="AA337" s="36"/>
      <c r="AB337" s="36"/>
      <c r="AC337" s="36"/>
      <c r="AD337" s="36"/>
      <c r="AE337" s="36"/>
      <c r="AR337" s="189" t="s">
        <v>148</v>
      </c>
      <c r="AT337" s="189" t="s">
        <v>143</v>
      </c>
      <c r="AU337" s="189" t="s">
        <v>82</v>
      </c>
      <c r="AY337" s="17" t="s">
        <v>141</v>
      </c>
      <c r="BE337" s="190">
        <f>IF(N337="základní",J337,0)</f>
        <v>0</v>
      </c>
      <c r="BF337" s="190">
        <f>IF(N337="snížená",J337,0)</f>
        <v>0</v>
      </c>
      <c r="BG337" s="190">
        <f>IF(N337="zákl. přenesená",J337,0)</f>
        <v>0</v>
      </c>
      <c r="BH337" s="190">
        <f>IF(N337="sníž. přenesená",J337,0)</f>
        <v>0</v>
      </c>
      <c r="BI337" s="190">
        <f>IF(N337="nulová",J337,0)</f>
        <v>0</v>
      </c>
      <c r="BJ337" s="17" t="s">
        <v>80</v>
      </c>
      <c r="BK337" s="190">
        <f>ROUND(I337*H337,2)</f>
        <v>0</v>
      </c>
      <c r="BL337" s="17" t="s">
        <v>148</v>
      </c>
      <c r="BM337" s="189" t="s">
        <v>403</v>
      </c>
    </row>
    <row r="338" s="2" customFormat="1">
      <c r="A338" s="36"/>
      <c r="B338" s="37"/>
      <c r="C338" s="36"/>
      <c r="D338" s="191" t="s">
        <v>149</v>
      </c>
      <c r="E338" s="36"/>
      <c r="F338" s="192" t="s">
        <v>402</v>
      </c>
      <c r="G338" s="36"/>
      <c r="H338" s="36"/>
      <c r="I338" s="193"/>
      <c r="J338" s="36"/>
      <c r="K338" s="36"/>
      <c r="L338" s="37"/>
      <c r="M338" s="194"/>
      <c r="N338" s="195"/>
      <c r="O338" s="75"/>
      <c r="P338" s="75"/>
      <c r="Q338" s="75"/>
      <c r="R338" s="75"/>
      <c r="S338" s="75"/>
      <c r="T338" s="76"/>
      <c r="U338" s="36"/>
      <c r="V338" s="36"/>
      <c r="W338" s="36"/>
      <c r="X338" s="36"/>
      <c r="Y338" s="36"/>
      <c r="Z338" s="36"/>
      <c r="AA338" s="36"/>
      <c r="AB338" s="36"/>
      <c r="AC338" s="36"/>
      <c r="AD338" s="36"/>
      <c r="AE338" s="36"/>
      <c r="AT338" s="17" t="s">
        <v>149</v>
      </c>
      <c r="AU338" s="17" t="s">
        <v>82</v>
      </c>
    </row>
    <row r="339" s="13" customFormat="1">
      <c r="A339" s="13"/>
      <c r="B339" s="196"/>
      <c r="C339" s="13"/>
      <c r="D339" s="191" t="s">
        <v>150</v>
      </c>
      <c r="E339" s="197" t="s">
        <v>1</v>
      </c>
      <c r="F339" s="198" t="s">
        <v>326</v>
      </c>
      <c r="G339" s="13"/>
      <c r="H339" s="199">
        <v>22.829999999999998</v>
      </c>
      <c r="I339" s="200"/>
      <c r="J339" s="13"/>
      <c r="K339" s="13"/>
      <c r="L339" s="196"/>
      <c r="M339" s="201"/>
      <c r="N339" s="202"/>
      <c r="O339" s="202"/>
      <c r="P339" s="202"/>
      <c r="Q339" s="202"/>
      <c r="R339" s="202"/>
      <c r="S339" s="202"/>
      <c r="T339" s="20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197" t="s">
        <v>150</v>
      </c>
      <c r="AU339" s="197" t="s">
        <v>82</v>
      </c>
      <c r="AV339" s="13" t="s">
        <v>82</v>
      </c>
      <c r="AW339" s="13" t="s">
        <v>30</v>
      </c>
      <c r="AX339" s="13" t="s">
        <v>73</v>
      </c>
      <c r="AY339" s="197" t="s">
        <v>141</v>
      </c>
    </row>
    <row r="340" s="14" customFormat="1">
      <c r="A340" s="14"/>
      <c r="B340" s="204"/>
      <c r="C340" s="14"/>
      <c r="D340" s="191" t="s">
        <v>150</v>
      </c>
      <c r="E340" s="205" t="s">
        <v>1</v>
      </c>
      <c r="F340" s="206" t="s">
        <v>153</v>
      </c>
      <c r="G340" s="14"/>
      <c r="H340" s="207">
        <v>22.829999999999998</v>
      </c>
      <c r="I340" s="208"/>
      <c r="J340" s="14"/>
      <c r="K340" s="14"/>
      <c r="L340" s="204"/>
      <c r="M340" s="209"/>
      <c r="N340" s="210"/>
      <c r="O340" s="210"/>
      <c r="P340" s="210"/>
      <c r="Q340" s="210"/>
      <c r="R340" s="210"/>
      <c r="S340" s="210"/>
      <c r="T340" s="211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05" t="s">
        <v>150</v>
      </c>
      <c r="AU340" s="205" t="s">
        <v>82</v>
      </c>
      <c r="AV340" s="14" t="s">
        <v>148</v>
      </c>
      <c r="AW340" s="14" t="s">
        <v>30</v>
      </c>
      <c r="AX340" s="14" t="s">
        <v>80</v>
      </c>
      <c r="AY340" s="205" t="s">
        <v>141</v>
      </c>
    </row>
    <row r="341" s="2" customFormat="1" ht="24.15" customHeight="1">
      <c r="A341" s="36"/>
      <c r="B341" s="177"/>
      <c r="C341" s="178" t="s">
        <v>279</v>
      </c>
      <c r="D341" s="178" t="s">
        <v>143</v>
      </c>
      <c r="E341" s="179" t="s">
        <v>404</v>
      </c>
      <c r="F341" s="180" t="s">
        <v>405</v>
      </c>
      <c r="G341" s="181" t="s">
        <v>146</v>
      </c>
      <c r="H341" s="182">
        <v>42.527999999999999</v>
      </c>
      <c r="I341" s="183"/>
      <c r="J341" s="184">
        <f>ROUND(I341*H341,2)</f>
        <v>0</v>
      </c>
      <c r="K341" s="180" t="s">
        <v>147</v>
      </c>
      <c r="L341" s="37"/>
      <c r="M341" s="185" t="s">
        <v>1</v>
      </c>
      <c r="N341" s="186" t="s">
        <v>38</v>
      </c>
      <c r="O341" s="75"/>
      <c r="P341" s="187">
        <f>O341*H341</f>
        <v>0</v>
      </c>
      <c r="Q341" s="187">
        <v>0.00042999999999999999</v>
      </c>
      <c r="R341" s="187">
        <f>Q341*H341</f>
        <v>0.018287039999999997</v>
      </c>
      <c r="S341" s="187">
        <v>0</v>
      </c>
      <c r="T341" s="188">
        <f>S341*H341</f>
        <v>0</v>
      </c>
      <c r="U341" s="36"/>
      <c r="V341" s="36"/>
      <c r="W341" s="36"/>
      <c r="X341" s="36"/>
      <c r="Y341" s="36"/>
      <c r="Z341" s="36"/>
      <c r="AA341" s="36"/>
      <c r="AB341" s="36"/>
      <c r="AC341" s="36"/>
      <c r="AD341" s="36"/>
      <c r="AE341" s="36"/>
      <c r="AR341" s="189" t="s">
        <v>148</v>
      </c>
      <c r="AT341" s="189" t="s">
        <v>143</v>
      </c>
      <c r="AU341" s="189" t="s">
        <v>82</v>
      </c>
      <c r="AY341" s="17" t="s">
        <v>141</v>
      </c>
      <c r="BE341" s="190">
        <f>IF(N341="základní",J341,0)</f>
        <v>0</v>
      </c>
      <c r="BF341" s="190">
        <f>IF(N341="snížená",J341,0)</f>
        <v>0</v>
      </c>
      <c r="BG341" s="190">
        <f>IF(N341="zákl. přenesená",J341,0)</f>
        <v>0</v>
      </c>
      <c r="BH341" s="190">
        <f>IF(N341="sníž. přenesená",J341,0)</f>
        <v>0</v>
      </c>
      <c r="BI341" s="190">
        <f>IF(N341="nulová",J341,0)</f>
        <v>0</v>
      </c>
      <c r="BJ341" s="17" t="s">
        <v>80</v>
      </c>
      <c r="BK341" s="190">
        <f>ROUND(I341*H341,2)</f>
        <v>0</v>
      </c>
      <c r="BL341" s="17" t="s">
        <v>148</v>
      </c>
      <c r="BM341" s="189" t="s">
        <v>406</v>
      </c>
    </row>
    <row r="342" s="2" customFormat="1">
      <c r="A342" s="36"/>
      <c r="B342" s="37"/>
      <c r="C342" s="36"/>
      <c r="D342" s="191" t="s">
        <v>149</v>
      </c>
      <c r="E342" s="36"/>
      <c r="F342" s="192" t="s">
        <v>405</v>
      </c>
      <c r="G342" s="36"/>
      <c r="H342" s="36"/>
      <c r="I342" s="193"/>
      <c r="J342" s="36"/>
      <c r="K342" s="36"/>
      <c r="L342" s="37"/>
      <c r="M342" s="194"/>
      <c r="N342" s="195"/>
      <c r="O342" s="75"/>
      <c r="P342" s="75"/>
      <c r="Q342" s="75"/>
      <c r="R342" s="75"/>
      <c r="S342" s="75"/>
      <c r="T342" s="76"/>
      <c r="U342" s="36"/>
      <c r="V342" s="36"/>
      <c r="W342" s="36"/>
      <c r="X342" s="36"/>
      <c r="Y342" s="36"/>
      <c r="Z342" s="36"/>
      <c r="AA342" s="36"/>
      <c r="AB342" s="36"/>
      <c r="AC342" s="36"/>
      <c r="AD342" s="36"/>
      <c r="AE342" s="36"/>
      <c r="AT342" s="17" t="s">
        <v>149</v>
      </c>
      <c r="AU342" s="17" t="s">
        <v>82</v>
      </c>
    </row>
    <row r="343" s="13" customFormat="1">
      <c r="A343" s="13"/>
      <c r="B343" s="196"/>
      <c r="C343" s="13"/>
      <c r="D343" s="191" t="s">
        <v>150</v>
      </c>
      <c r="E343" s="197" t="s">
        <v>1</v>
      </c>
      <c r="F343" s="198" t="s">
        <v>407</v>
      </c>
      <c r="G343" s="13"/>
      <c r="H343" s="199">
        <v>42.527999999999999</v>
      </c>
      <c r="I343" s="200"/>
      <c r="J343" s="13"/>
      <c r="K343" s="13"/>
      <c r="L343" s="196"/>
      <c r="M343" s="201"/>
      <c r="N343" s="202"/>
      <c r="O343" s="202"/>
      <c r="P343" s="202"/>
      <c r="Q343" s="202"/>
      <c r="R343" s="202"/>
      <c r="S343" s="202"/>
      <c r="T343" s="20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197" t="s">
        <v>150</v>
      </c>
      <c r="AU343" s="197" t="s">
        <v>82</v>
      </c>
      <c r="AV343" s="13" t="s">
        <v>82</v>
      </c>
      <c r="AW343" s="13" t="s">
        <v>30</v>
      </c>
      <c r="AX343" s="13" t="s">
        <v>73</v>
      </c>
      <c r="AY343" s="197" t="s">
        <v>141</v>
      </c>
    </row>
    <row r="344" s="14" customFormat="1">
      <c r="A344" s="14"/>
      <c r="B344" s="204"/>
      <c r="C344" s="14"/>
      <c r="D344" s="191" t="s">
        <v>150</v>
      </c>
      <c r="E344" s="205" t="s">
        <v>1</v>
      </c>
      <c r="F344" s="206" t="s">
        <v>153</v>
      </c>
      <c r="G344" s="14"/>
      <c r="H344" s="207">
        <v>42.527999999999999</v>
      </c>
      <c r="I344" s="208"/>
      <c r="J344" s="14"/>
      <c r="K344" s="14"/>
      <c r="L344" s="204"/>
      <c r="M344" s="209"/>
      <c r="N344" s="210"/>
      <c r="O344" s="210"/>
      <c r="P344" s="210"/>
      <c r="Q344" s="210"/>
      <c r="R344" s="210"/>
      <c r="S344" s="210"/>
      <c r="T344" s="211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05" t="s">
        <v>150</v>
      </c>
      <c r="AU344" s="205" t="s">
        <v>82</v>
      </c>
      <c r="AV344" s="14" t="s">
        <v>148</v>
      </c>
      <c r="AW344" s="14" t="s">
        <v>30</v>
      </c>
      <c r="AX344" s="14" t="s">
        <v>80</v>
      </c>
      <c r="AY344" s="205" t="s">
        <v>141</v>
      </c>
    </row>
    <row r="345" s="2" customFormat="1" ht="33" customHeight="1">
      <c r="A345" s="36"/>
      <c r="B345" s="177"/>
      <c r="C345" s="178" t="s">
        <v>408</v>
      </c>
      <c r="D345" s="178" t="s">
        <v>143</v>
      </c>
      <c r="E345" s="179" t="s">
        <v>409</v>
      </c>
      <c r="F345" s="180" t="s">
        <v>410</v>
      </c>
      <c r="G345" s="181" t="s">
        <v>146</v>
      </c>
      <c r="H345" s="182">
        <v>66.513999999999996</v>
      </c>
      <c r="I345" s="183"/>
      <c r="J345" s="184">
        <f>ROUND(I345*H345,2)</f>
        <v>0</v>
      </c>
      <c r="K345" s="180" t="s">
        <v>147</v>
      </c>
      <c r="L345" s="37"/>
      <c r="M345" s="185" t="s">
        <v>1</v>
      </c>
      <c r="N345" s="186" t="s">
        <v>38</v>
      </c>
      <c r="O345" s="75"/>
      <c r="P345" s="187">
        <f>O345*H345</f>
        <v>0</v>
      </c>
      <c r="Q345" s="187">
        <v>0</v>
      </c>
      <c r="R345" s="187">
        <f>Q345*H345</f>
        <v>0</v>
      </c>
      <c r="S345" s="187">
        <v>0.070000000000000007</v>
      </c>
      <c r="T345" s="188">
        <f>S345*H345</f>
        <v>4.6559800000000005</v>
      </c>
      <c r="U345" s="36"/>
      <c r="V345" s="36"/>
      <c r="W345" s="36"/>
      <c r="X345" s="36"/>
      <c r="Y345" s="36"/>
      <c r="Z345" s="36"/>
      <c r="AA345" s="36"/>
      <c r="AB345" s="36"/>
      <c r="AC345" s="36"/>
      <c r="AD345" s="36"/>
      <c r="AE345" s="36"/>
      <c r="AR345" s="189" t="s">
        <v>148</v>
      </c>
      <c r="AT345" s="189" t="s">
        <v>143</v>
      </c>
      <c r="AU345" s="189" t="s">
        <v>82</v>
      </c>
      <c r="AY345" s="17" t="s">
        <v>141</v>
      </c>
      <c r="BE345" s="190">
        <f>IF(N345="základní",J345,0)</f>
        <v>0</v>
      </c>
      <c r="BF345" s="190">
        <f>IF(N345="snížená",J345,0)</f>
        <v>0</v>
      </c>
      <c r="BG345" s="190">
        <f>IF(N345="zákl. přenesená",J345,0)</f>
        <v>0</v>
      </c>
      <c r="BH345" s="190">
        <f>IF(N345="sníž. přenesená",J345,0)</f>
        <v>0</v>
      </c>
      <c r="BI345" s="190">
        <f>IF(N345="nulová",J345,0)</f>
        <v>0</v>
      </c>
      <c r="BJ345" s="17" t="s">
        <v>80</v>
      </c>
      <c r="BK345" s="190">
        <f>ROUND(I345*H345,2)</f>
        <v>0</v>
      </c>
      <c r="BL345" s="17" t="s">
        <v>148</v>
      </c>
      <c r="BM345" s="189" t="s">
        <v>411</v>
      </c>
    </row>
    <row r="346" s="2" customFormat="1">
      <c r="A346" s="36"/>
      <c r="B346" s="37"/>
      <c r="C346" s="36"/>
      <c r="D346" s="191" t="s">
        <v>149</v>
      </c>
      <c r="E346" s="36"/>
      <c r="F346" s="192" t="s">
        <v>410</v>
      </c>
      <c r="G346" s="36"/>
      <c r="H346" s="36"/>
      <c r="I346" s="193"/>
      <c r="J346" s="36"/>
      <c r="K346" s="36"/>
      <c r="L346" s="37"/>
      <c r="M346" s="194"/>
      <c r="N346" s="195"/>
      <c r="O346" s="75"/>
      <c r="P346" s="75"/>
      <c r="Q346" s="75"/>
      <c r="R346" s="75"/>
      <c r="S346" s="75"/>
      <c r="T346" s="76"/>
      <c r="U346" s="36"/>
      <c r="V346" s="36"/>
      <c r="W346" s="36"/>
      <c r="X346" s="36"/>
      <c r="Y346" s="36"/>
      <c r="Z346" s="36"/>
      <c r="AA346" s="36"/>
      <c r="AB346" s="36"/>
      <c r="AC346" s="36"/>
      <c r="AD346" s="36"/>
      <c r="AE346" s="36"/>
      <c r="AT346" s="17" t="s">
        <v>149</v>
      </c>
      <c r="AU346" s="17" t="s">
        <v>82</v>
      </c>
    </row>
    <row r="347" s="13" customFormat="1">
      <c r="A347" s="13"/>
      <c r="B347" s="196"/>
      <c r="C347" s="13"/>
      <c r="D347" s="191" t="s">
        <v>150</v>
      </c>
      <c r="E347" s="197" t="s">
        <v>1</v>
      </c>
      <c r="F347" s="198" t="s">
        <v>412</v>
      </c>
      <c r="G347" s="13"/>
      <c r="H347" s="199">
        <v>5.1890000000000001</v>
      </c>
      <c r="I347" s="200"/>
      <c r="J347" s="13"/>
      <c r="K347" s="13"/>
      <c r="L347" s="196"/>
      <c r="M347" s="201"/>
      <c r="N347" s="202"/>
      <c r="O347" s="202"/>
      <c r="P347" s="202"/>
      <c r="Q347" s="202"/>
      <c r="R347" s="202"/>
      <c r="S347" s="202"/>
      <c r="T347" s="203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197" t="s">
        <v>150</v>
      </c>
      <c r="AU347" s="197" t="s">
        <v>82</v>
      </c>
      <c r="AV347" s="13" t="s">
        <v>82</v>
      </c>
      <c r="AW347" s="13" t="s">
        <v>30</v>
      </c>
      <c r="AX347" s="13" t="s">
        <v>73</v>
      </c>
      <c r="AY347" s="197" t="s">
        <v>141</v>
      </c>
    </row>
    <row r="348" s="13" customFormat="1">
      <c r="A348" s="13"/>
      <c r="B348" s="196"/>
      <c r="C348" s="13"/>
      <c r="D348" s="191" t="s">
        <v>150</v>
      </c>
      <c r="E348" s="197" t="s">
        <v>1</v>
      </c>
      <c r="F348" s="198" t="s">
        <v>413</v>
      </c>
      <c r="G348" s="13"/>
      <c r="H348" s="199">
        <v>6.2089999999999996</v>
      </c>
      <c r="I348" s="200"/>
      <c r="J348" s="13"/>
      <c r="K348" s="13"/>
      <c r="L348" s="196"/>
      <c r="M348" s="201"/>
      <c r="N348" s="202"/>
      <c r="O348" s="202"/>
      <c r="P348" s="202"/>
      <c r="Q348" s="202"/>
      <c r="R348" s="202"/>
      <c r="S348" s="202"/>
      <c r="T348" s="203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197" t="s">
        <v>150</v>
      </c>
      <c r="AU348" s="197" t="s">
        <v>82</v>
      </c>
      <c r="AV348" s="13" t="s">
        <v>82</v>
      </c>
      <c r="AW348" s="13" t="s">
        <v>30</v>
      </c>
      <c r="AX348" s="13" t="s">
        <v>73</v>
      </c>
      <c r="AY348" s="197" t="s">
        <v>141</v>
      </c>
    </row>
    <row r="349" s="13" customFormat="1">
      <c r="A349" s="13"/>
      <c r="B349" s="196"/>
      <c r="C349" s="13"/>
      <c r="D349" s="191" t="s">
        <v>150</v>
      </c>
      <c r="E349" s="197" t="s">
        <v>1</v>
      </c>
      <c r="F349" s="198" t="s">
        <v>414</v>
      </c>
      <c r="G349" s="13"/>
      <c r="H349" s="199">
        <v>7.1159999999999997</v>
      </c>
      <c r="I349" s="200"/>
      <c r="J349" s="13"/>
      <c r="K349" s="13"/>
      <c r="L349" s="196"/>
      <c r="M349" s="201"/>
      <c r="N349" s="202"/>
      <c r="O349" s="202"/>
      <c r="P349" s="202"/>
      <c r="Q349" s="202"/>
      <c r="R349" s="202"/>
      <c r="S349" s="202"/>
      <c r="T349" s="20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197" t="s">
        <v>150</v>
      </c>
      <c r="AU349" s="197" t="s">
        <v>82</v>
      </c>
      <c r="AV349" s="13" t="s">
        <v>82</v>
      </c>
      <c r="AW349" s="13" t="s">
        <v>30</v>
      </c>
      <c r="AX349" s="13" t="s">
        <v>73</v>
      </c>
      <c r="AY349" s="197" t="s">
        <v>141</v>
      </c>
    </row>
    <row r="350" s="13" customFormat="1">
      <c r="A350" s="13"/>
      <c r="B350" s="196"/>
      <c r="C350" s="13"/>
      <c r="D350" s="191" t="s">
        <v>150</v>
      </c>
      <c r="E350" s="197" t="s">
        <v>1</v>
      </c>
      <c r="F350" s="198" t="s">
        <v>415</v>
      </c>
      <c r="G350" s="13"/>
      <c r="H350" s="199">
        <v>48</v>
      </c>
      <c r="I350" s="200"/>
      <c r="J350" s="13"/>
      <c r="K350" s="13"/>
      <c r="L350" s="196"/>
      <c r="M350" s="201"/>
      <c r="N350" s="202"/>
      <c r="O350" s="202"/>
      <c r="P350" s="202"/>
      <c r="Q350" s="202"/>
      <c r="R350" s="202"/>
      <c r="S350" s="202"/>
      <c r="T350" s="20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197" t="s">
        <v>150</v>
      </c>
      <c r="AU350" s="197" t="s">
        <v>82</v>
      </c>
      <c r="AV350" s="13" t="s">
        <v>82</v>
      </c>
      <c r="AW350" s="13" t="s">
        <v>30</v>
      </c>
      <c r="AX350" s="13" t="s">
        <v>73</v>
      </c>
      <c r="AY350" s="197" t="s">
        <v>141</v>
      </c>
    </row>
    <row r="351" s="14" customFormat="1">
      <c r="A351" s="14"/>
      <c r="B351" s="204"/>
      <c r="C351" s="14"/>
      <c r="D351" s="191" t="s">
        <v>150</v>
      </c>
      <c r="E351" s="205" t="s">
        <v>1</v>
      </c>
      <c r="F351" s="206" t="s">
        <v>153</v>
      </c>
      <c r="G351" s="14"/>
      <c r="H351" s="207">
        <v>66.513999999999996</v>
      </c>
      <c r="I351" s="208"/>
      <c r="J351" s="14"/>
      <c r="K351" s="14"/>
      <c r="L351" s="204"/>
      <c r="M351" s="209"/>
      <c r="N351" s="210"/>
      <c r="O351" s="210"/>
      <c r="P351" s="210"/>
      <c r="Q351" s="210"/>
      <c r="R351" s="210"/>
      <c r="S351" s="210"/>
      <c r="T351" s="211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05" t="s">
        <v>150</v>
      </c>
      <c r="AU351" s="205" t="s">
        <v>82</v>
      </c>
      <c r="AV351" s="14" t="s">
        <v>148</v>
      </c>
      <c r="AW351" s="14" t="s">
        <v>30</v>
      </c>
      <c r="AX351" s="14" t="s">
        <v>80</v>
      </c>
      <c r="AY351" s="205" t="s">
        <v>141</v>
      </c>
    </row>
    <row r="352" s="2" customFormat="1" ht="24.15" customHeight="1">
      <c r="A352" s="36"/>
      <c r="B352" s="177"/>
      <c r="C352" s="178" t="s">
        <v>285</v>
      </c>
      <c r="D352" s="178" t="s">
        <v>143</v>
      </c>
      <c r="E352" s="179" t="s">
        <v>416</v>
      </c>
      <c r="F352" s="180" t="s">
        <v>417</v>
      </c>
      <c r="G352" s="181" t="s">
        <v>146</v>
      </c>
      <c r="H352" s="182">
        <v>19.954000000000001</v>
      </c>
      <c r="I352" s="183"/>
      <c r="J352" s="184">
        <f>ROUND(I352*H352,2)</f>
        <v>0</v>
      </c>
      <c r="K352" s="180" t="s">
        <v>147</v>
      </c>
      <c r="L352" s="37"/>
      <c r="M352" s="185" t="s">
        <v>1</v>
      </c>
      <c r="N352" s="186" t="s">
        <v>38</v>
      </c>
      <c r="O352" s="75"/>
      <c r="P352" s="187">
        <f>O352*H352</f>
        <v>0</v>
      </c>
      <c r="Q352" s="187">
        <v>0.078159999999999993</v>
      </c>
      <c r="R352" s="187">
        <f>Q352*H352</f>
        <v>1.5596046399999999</v>
      </c>
      <c r="S352" s="187">
        <v>0</v>
      </c>
      <c r="T352" s="188">
        <f>S352*H352</f>
        <v>0</v>
      </c>
      <c r="U352" s="36"/>
      <c r="V352" s="36"/>
      <c r="W352" s="36"/>
      <c r="X352" s="36"/>
      <c r="Y352" s="36"/>
      <c r="Z352" s="36"/>
      <c r="AA352" s="36"/>
      <c r="AB352" s="36"/>
      <c r="AC352" s="36"/>
      <c r="AD352" s="36"/>
      <c r="AE352" s="36"/>
      <c r="AR352" s="189" t="s">
        <v>148</v>
      </c>
      <c r="AT352" s="189" t="s">
        <v>143</v>
      </c>
      <c r="AU352" s="189" t="s">
        <v>82</v>
      </c>
      <c r="AY352" s="17" t="s">
        <v>141</v>
      </c>
      <c r="BE352" s="190">
        <f>IF(N352="základní",J352,0)</f>
        <v>0</v>
      </c>
      <c r="BF352" s="190">
        <f>IF(N352="snížená",J352,0)</f>
        <v>0</v>
      </c>
      <c r="BG352" s="190">
        <f>IF(N352="zákl. přenesená",J352,0)</f>
        <v>0</v>
      </c>
      <c r="BH352" s="190">
        <f>IF(N352="sníž. přenesená",J352,0)</f>
        <v>0</v>
      </c>
      <c r="BI352" s="190">
        <f>IF(N352="nulová",J352,0)</f>
        <v>0</v>
      </c>
      <c r="BJ352" s="17" t="s">
        <v>80</v>
      </c>
      <c r="BK352" s="190">
        <f>ROUND(I352*H352,2)</f>
        <v>0</v>
      </c>
      <c r="BL352" s="17" t="s">
        <v>148</v>
      </c>
      <c r="BM352" s="189" t="s">
        <v>418</v>
      </c>
    </row>
    <row r="353" s="2" customFormat="1">
      <c r="A353" s="36"/>
      <c r="B353" s="37"/>
      <c r="C353" s="36"/>
      <c r="D353" s="191" t="s">
        <v>149</v>
      </c>
      <c r="E353" s="36"/>
      <c r="F353" s="192" t="s">
        <v>417</v>
      </c>
      <c r="G353" s="36"/>
      <c r="H353" s="36"/>
      <c r="I353" s="193"/>
      <c r="J353" s="36"/>
      <c r="K353" s="36"/>
      <c r="L353" s="37"/>
      <c r="M353" s="194"/>
      <c r="N353" s="195"/>
      <c r="O353" s="75"/>
      <c r="P353" s="75"/>
      <c r="Q353" s="75"/>
      <c r="R353" s="75"/>
      <c r="S353" s="75"/>
      <c r="T353" s="76"/>
      <c r="U353" s="36"/>
      <c r="V353" s="36"/>
      <c r="W353" s="36"/>
      <c r="X353" s="36"/>
      <c r="Y353" s="36"/>
      <c r="Z353" s="36"/>
      <c r="AA353" s="36"/>
      <c r="AB353" s="36"/>
      <c r="AC353" s="36"/>
      <c r="AD353" s="36"/>
      <c r="AE353" s="36"/>
      <c r="AT353" s="17" t="s">
        <v>149</v>
      </c>
      <c r="AU353" s="17" t="s">
        <v>82</v>
      </c>
    </row>
    <row r="354" s="13" customFormat="1">
      <c r="A354" s="13"/>
      <c r="B354" s="196"/>
      <c r="C354" s="13"/>
      <c r="D354" s="191" t="s">
        <v>150</v>
      </c>
      <c r="E354" s="197" t="s">
        <v>1</v>
      </c>
      <c r="F354" s="198" t="s">
        <v>419</v>
      </c>
      <c r="G354" s="13"/>
      <c r="H354" s="199">
        <v>19.954000000000001</v>
      </c>
      <c r="I354" s="200"/>
      <c r="J354" s="13"/>
      <c r="K354" s="13"/>
      <c r="L354" s="196"/>
      <c r="M354" s="201"/>
      <c r="N354" s="202"/>
      <c r="O354" s="202"/>
      <c r="P354" s="202"/>
      <c r="Q354" s="202"/>
      <c r="R354" s="202"/>
      <c r="S354" s="202"/>
      <c r="T354" s="203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197" t="s">
        <v>150</v>
      </c>
      <c r="AU354" s="197" t="s">
        <v>82</v>
      </c>
      <c r="AV354" s="13" t="s">
        <v>82</v>
      </c>
      <c r="AW354" s="13" t="s">
        <v>30</v>
      </c>
      <c r="AX354" s="13" t="s">
        <v>73</v>
      </c>
      <c r="AY354" s="197" t="s">
        <v>141</v>
      </c>
    </row>
    <row r="355" s="14" customFormat="1">
      <c r="A355" s="14"/>
      <c r="B355" s="204"/>
      <c r="C355" s="14"/>
      <c r="D355" s="191" t="s">
        <v>150</v>
      </c>
      <c r="E355" s="205" t="s">
        <v>1</v>
      </c>
      <c r="F355" s="206" t="s">
        <v>153</v>
      </c>
      <c r="G355" s="14"/>
      <c r="H355" s="207">
        <v>19.954000000000001</v>
      </c>
      <c r="I355" s="208"/>
      <c r="J355" s="14"/>
      <c r="K355" s="14"/>
      <c r="L355" s="204"/>
      <c r="M355" s="209"/>
      <c r="N355" s="210"/>
      <c r="O355" s="210"/>
      <c r="P355" s="210"/>
      <c r="Q355" s="210"/>
      <c r="R355" s="210"/>
      <c r="S355" s="210"/>
      <c r="T355" s="211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05" t="s">
        <v>150</v>
      </c>
      <c r="AU355" s="205" t="s">
        <v>82</v>
      </c>
      <c r="AV355" s="14" t="s">
        <v>148</v>
      </c>
      <c r="AW355" s="14" t="s">
        <v>30</v>
      </c>
      <c r="AX355" s="14" t="s">
        <v>80</v>
      </c>
      <c r="AY355" s="205" t="s">
        <v>141</v>
      </c>
    </row>
    <row r="356" s="2" customFormat="1" ht="24.15" customHeight="1">
      <c r="A356" s="36"/>
      <c r="B356" s="177"/>
      <c r="C356" s="178" t="s">
        <v>420</v>
      </c>
      <c r="D356" s="178" t="s">
        <v>143</v>
      </c>
      <c r="E356" s="179" t="s">
        <v>421</v>
      </c>
      <c r="F356" s="180" t="s">
        <v>422</v>
      </c>
      <c r="G356" s="181" t="s">
        <v>146</v>
      </c>
      <c r="H356" s="182">
        <v>19.954000000000001</v>
      </c>
      <c r="I356" s="183"/>
      <c r="J356" s="184">
        <f>ROUND(I356*H356,2)</f>
        <v>0</v>
      </c>
      <c r="K356" s="180" t="s">
        <v>147</v>
      </c>
      <c r="L356" s="37"/>
      <c r="M356" s="185" t="s">
        <v>1</v>
      </c>
      <c r="N356" s="186" t="s">
        <v>38</v>
      </c>
      <c r="O356" s="75"/>
      <c r="P356" s="187">
        <f>O356*H356</f>
        <v>0</v>
      </c>
      <c r="Q356" s="187">
        <v>0</v>
      </c>
      <c r="R356" s="187">
        <f>Q356*H356</f>
        <v>0</v>
      </c>
      <c r="S356" s="187">
        <v>0</v>
      </c>
      <c r="T356" s="188">
        <f>S356*H356</f>
        <v>0</v>
      </c>
      <c r="U356" s="36"/>
      <c r="V356" s="36"/>
      <c r="W356" s="36"/>
      <c r="X356" s="36"/>
      <c r="Y356" s="36"/>
      <c r="Z356" s="36"/>
      <c r="AA356" s="36"/>
      <c r="AB356" s="36"/>
      <c r="AC356" s="36"/>
      <c r="AD356" s="36"/>
      <c r="AE356" s="36"/>
      <c r="AR356" s="189" t="s">
        <v>148</v>
      </c>
      <c r="AT356" s="189" t="s">
        <v>143</v>
      </c>
      <c r="AU356" s="189" t="s">
        <v>82</v>
      </c>
      <c r="AY356" s="17" t="s">
        <v>141</v>
      </c>
      <c r="BE356" s="190">
        <f>IF(N356="základní",J356,0)</f>
        <v>0</v>
      </c>
      <c r="BF356" s="190">
        <f>IF(N356="snížená",J356,0)</f>
        <v>0</v>
      </c>
      <c r="BG356" s="190">
        <f>IF(N356="zákl. přenesená",J356,0)</f>
        <v>0</v>
      </c>
      <c r="BH356" s="190">
        <f>IF(N356="sníž. přenesená",J356,0)</f>
        <v>0</v>
      </c>
      <c r="BI356" s="190">
        <f>IF(N356="nulová",J356,0)</f>
        <v>0</v>
      </c>
      <c r="BJ356" s="17" t="s">
        <v>80</v>
      </c>
      <c r="BK356" s="190">
        <f>ROUND(I356*H356,2)</f>
        <v>0</v>
      </c>
      <c r="BL356" s="17" t="s">
        <v>148</v>
      </c>
      <c r="BM356" s="189" t="s">
        <v>423</v>
      </c>
    </row>
    <row r="357" s="2" customFormat="1">
      <c r="A357" s="36"/>
      <c r="B357" s="37"/>
      <c r="C357" s="36"/>
      <c r="D357" s="191" t="s">
        <v>149</v>
      </c>
      <c r="E357" s="36"/>
      <c r="F357" s="192" t="s">
        <v>422</v>
      </c>
      <c r="G357" s="36"/>
      <c r="H357" s="36"/>
      <c r="I357" s="193"/>
      <c r="J357" s="36"/>
      <c r="K357" s="36"/>
      <c r="L357" s="37"/>
      <c r="M357" s="194"/>
      <c r="N357" s="195"/>
      <c r="O357" s="75"/>
      <c r="P357" s="75"/>
      <c r="Q357" s="75"/>
      <c r="R357" s="75"/>
      <c r="S357" s="75"/>
      <c r="T357" s="76"/>
      <c r="U357" s="36"/>
      <c r="V357" s="36"/>
      <c r="W357" s="36"/>
      <c r="X357" s="36"/>
      <c r="Y357" s="36"/>
      <c r="Z357" s="36"/>
      <c r="AA357" s="36"/>
      <c r="AB357" s="36"/>
      <c r="AC357" s="36"/>
      <c r="AD357" s="36"/>
      <c r="AE357" s="36"/>
      <c r="AT357" s="17" t="s">
        <v>149</v>
      </c>
      <c r="AU357" s="17" t="s">
        <v>82</v>
      </c>
    </row>
    <row r="358" s="12" customFormat="1" ht="22.8" customHeight="1">
      <c r="A358" s="12"/>
      <c r="B358" s="164"/>
      <c r="C358" s="12"/>
      <c r="D358" s="165" t="s">
        <v>72</v>
      </c>
      <c r="E358" s="175" t="s">
        <v>424</v>
      </c>
      <c r="F358" s="175" t="s">
        <v>425</v>
      </c>
      <c r="G358" s="12"/>
      <c r="H358" s="12"/>
      <c r="I358" s="167"/>
      <c r="J358" s="176">
        <f>BK358</f>
        <v>0</v>
      </c>
      <c r="K358" s="12"/>
      <c r="L358" s="164"/>
      <c r="M358" s="169"/>
      <c r="N358" s="170"/>
      <c r="O358" s="170"/>
      <c r="P358" s="171">
        <f>SUM(P359:P386)</f>
        <v>0</v>
      </c>
      <c r="Q358" s="170"/>
      <c r="R358" s="171">
        <f>SUM(R359:R386)</f>
        <v>0</v>
      </c>
      <c r="S358" s="170"/>
      <c r="T358" s="172">
        <f>SUM(T359:T386)</f>
        <v>0</v>
      </c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R358" s="165" t="s">
        <v>80</v>
      </c>
      <c r="AT358" s="173" t="s">
        <v>72</v>
      </c>
      <c r="AU358" s="173" t="s">
        <v>80</v>
      </c>
      <c r="AY358" s="165" t="s">
        <v>141</v>
      </c>
      <c r="BK358" s="174">
        <f>SUM(BK359:BK386)</f>
        <v>0</v>
      </c>
    </row>
    <row r="359" s="2" customFormat="1" ht="37.8" customHeight="1">
      <c r="A359" s="36"/>
      <c r="B359" s="177"/>
      <c r="C359" s="178" t="s">
        <v>288</v>
      </c>
      <c r="D359" s="178" t="s">
        <v>143</v>
      </c>
      <c r="E359" s="179" t="s">
        <v>426</v>
      </c>
      <c r="F359" s="180" t="s">
        <v>427</v>
      </c>
      <c r="G359" s="181" t="s">
        <v>194</v>
      </c>
      <c r="H359" s="182">
        <v>26.173999999999999</v>
      </c>
      <c r="I359" s="183"/>
      <c r="J359" s="184">
        <f>ROUND(I359*H359,2)</f>
        <v>0</v>
      </c>
      <c r="K359" s="180" t="s">
        <v>147</v>
      </c>
      <c r="L359" s="37"/>
      <c r="M359" s="185" t="s">
        <v>1</v>
      </c>
      <c r="N359" s="186" t="s">
        <v>38</v>
      </c>
      <c r="O359" s="75"/>
      <c r="P359" s="187">
        <f>O359*H359</f>
        <v>0</v>
      </c>
      <c r="Q359" s="187">
        <v>0</v>
      </c>
      <c r="R359" s="187">
        <f>Q359*H359</f>
        <v>0</v>
      </c>
      <c r="S359" s="187">
        <v>0</v>
      </c>
      <c r="T359" s="188">
        <f>S359*H359</f>
        <v>0</v>
      </c>
      <c r="U359" s="36"/>
      <c r="V359" s="36"/>
      <c r="W359" s="36"/>
      <c r="X359" s="36"/>
      <c r="Y359" s="36"/>
      <c r="Z359" s="36"/>
      <c r="AA359" s="36"/>
      <c r="AB359" s="36"/>
      <c r="AC359" s="36"/>
      <c r="AD359" s="36"/>
      <c r="AE359" s="36"/>
      <c r="AR359" s="189" t="s">
        <v>148</v>
      </c>
      <c r="AT359" s="189" t="s">
        <v>143</v>
      </c>
      <c r="AU359" s="189" t="s">
        <v>82</v>
      </c>
      <c r="AY359" s="17" t="s">
        <v>141</v>
      </c>
      <c r="BE359" s="190">
        <f>IF(N359="základní",J359,0)</f>
        <v>0</v>
      </c>
      <c r="BF359" s="190">
        <f>IF(N359="snížená",J359,0)</f>
        <v>0</v>
      </c>
      <c r="BG359" s="190">
        <f>IF(N359="zákl. přenesená",J359,0)</f>
        <v>0</v>
      </c>
      <c r="BH359" s="190">
        <f>IF(N359="sníž. přenesená",J359,0)</f>
        <v>0</v>
      </c>
      <c r="BI359" s="190">
        <f>IF(N359="nulová",J359,0)</f>
        <v>0</v>
      </c>
      <c r="BJ359" s="17" t="s">
        <v>80</v>
      </c>
      <c r="BK359" s="190">
        <f>ROUND(I359*H359,2)</f>
        <v>0</v>
      </c>
      <c r="BL359" s="17" t="s">
        <v>148</v>
      </c>
      <c r="BM359" s="189" t="s">
        <v>428</v>
      </c>
    </row>
    <row r="360" s="2" customFormat="1">
      <c r="A360" s="36"/>
      <c r="B360" s="37"/>
      <c r="C360" s="36"/>
      <c r="D360" s="191" t="s">
        <v>149</v>
      </c>
      <c r="E360" s="36"/>
      <c r="F360" s="192" t="s">
        <v>427</v>
      </c>
      <c r="G360" s="36"/>
      <c r="H360" s="36"/>
      <c r="I360" s="193"/>
      <c r="J360" s="36"/>
      <c r="K360" s="36"/>
      <c r="L360" s="37"/>
      <c r="M360" s="194"/>
      <c r="N360" s="195"/>
      <c r="O360" s="75"/>
      <c r="P360" s="75"/>
      <c r="Q360" s="75"/>
      <c r="R360" s="75"/>
      <c r="S360" s="75"/>
      <c r="T360" s="76"/>
      <c r="U360" s="36"/>
      <c r="V360" s="36"/>
      <c r="W360" s="36"/>
      <c r="X360" s="36"/>
      <c r="Y360" s="36"/>
      <c r="Z360" s="36"/>
      <c r="AA360" s="36"/>
      <c r="AB360" s="36"/>
      <c r="AC360" s="36"/>
      <c r="AD360" s="36"/>
      <c r="AE360" s="36"/>
      <c r="AT360" s="17" t="s">
        <v>149</v>
      </c>
      <c r="AU360" s="17" t="s">
        <v>82</v>
      </c>
    </row>
    <row r="361" s="2" customFormat="1" ht="33" customHeight="1">
      <c r="A361" s="36"/>
      <c r="B361" s="177"/>
      <c r="C361" s="178" t="s">
        <v>429</v>
      </c>
      <c r="D361" s="178" t="s">
        <v>143</v>
      </c>
      <c r="E361" s="179" t="s">
        <v>430</v>
      </c>
      <c r="F361" s="180" t="s">
        <v>431</v>
      </c>
      <c r="G361" s="181" t="s">
        <v>194</v>
      </c>
      <c r="H361" s="182">
        <v>3.3279999999999998</v>
      </c>
      <c r="I361" s="183"/>
      <c r="J361" s="184">
        <f>ROUND(I361*H361,2)</f>
        <v>0</v>
      </c>
      <c r="K361" s="180" t="s">
        <v>147</v>
      </c>
      <c r="L361" s="37"/>
      <c r="M361" s="185" t="s">
        <v>1</v>
      </c>
      <c r="N361" s="186" t="s">
        <v>38</v>
      </c>
      <c r="O361" s="75"/>
      <c r="P361" s="187">
        <f>O361*H361</f>
        <v>0</v>
      </c>
      <c r="Q361" s="187">
        <v>0</v>
      </c>
      <c r="R361" s="187">
        <f>Q361*H361</f>
        <v>0</v>
      </c>
      <c r="S361" s="187">
        <v>0</v>
      </c>
      <c r="T361" s="188">
        <f>S361*H361</f>
        <v>0</v>
      </c>
      <c r="U361" s="36"/>
      <c r="V361" s="36"/>
      <c r="W361" s="36"/>
      <c r="X361" s="36"/>
      <c r="Y361" s="36"/>
      <c r="Z361" s="36"/>
      <c r="AA361" s="36"/>
      <c r="AB361" s="36"/>
      <c r="AC361" s="36"/>
      <c r="AD361" s="36"/>
      <c r="AE361" s="36"/>
      <c r="AR361" s="189" t="s">
        <v>148</v>
      </c>
      <c r="AT361" s="189" t="s">
        <v>143</v>
      </c>
      <c r="AU361" s="189" t="s">
        <v>82</v>
      </c>
      <c r="AY361" s="17" t="s">
        <v>141</v>
      </c>
      <c r="BE361" s="190">
        <f>IF(N361="základní",J361,0)</f>
        <v>0</v>
      </c>
      <c r="BF361" s="190">
        <f>IF(N361="snížená",J361,0)</f>
        <v>0</v>
      </c>
      <c r="BG361" s="190">
        <f>IF(N361="zákl. přenesená",J361,0)</f>
        <v>0</v>
      </c>
      <c r="BH361" s="190">
        <f>IF(N361="sníž. přenesená",J361,0)</f>
        <v>0</v>
      </c>
      <c r="BI361" s="190">
        <f>IF(N361="nulová",J361,0)</f>
        <v>0</v>
      </c>
      <c r="BJ361" s="17" t="s">
        <v>80</v>
      </c>
      <c r="BK361" s="190">
        <f>ROUND(I361*H361,2)</f>
        <v>0</v>
      </c>
      <c r="BL361" s="17" t="s">
        <v>148</v>
      </c>
      <c r="BM361" s="189" t="s">
        <v>432</v>
      </c>
    </row>
    <row r="362" s="2" customFormat="1">
      <c r="A362" s="36"/>
      <c r="B362" s="37"/>
      <c r="C362" s="36"/>
      <c r="D362" s="191" t="s">
        <v>149</v>
      </c>
      <c r="E362" s="36"/>
      <c r="F362" s="192" t="s">
        <v>431</v>
      </c>
      <c r="G362" s="36"/>
      <c r="H362" s="36"/>
      <c r="I362" s="193"/>
      <c r="J362" s="36"/>
      <c r="K362" s="36"/>
      <c r="L362" s="37"/>
      <c r="M362" s="194"/>
      <c r="N362" s="195"/>
      <c r="O362" s="75"/>
      <c r="P362" s="75"/>
      <c r="Q362" s="75"/>
      <c r="R362" s="75"/>
      <c r="S362" s="75"/>
      <c r="T362" s="76"/>
      <c r="U362" s="36"/>
      <c r="V362" s="36"/>
      <c r="W362" s="36"/>
      <c r="X362" s="36"/>
      <c r="Y362" s="36"/>
      <c r="Z362" s="36"/>
      <c r="AA362" s="36"/>
      <c r="AB362" s="36"/>
      <c r="AC362" s="36"/>
      <c r="AD362" s="36"/>
      <c r="AE362" s="36"/>
      <c r="AT362" s="17" t="s">
        <v>149</v>
      </c>
      <c r="AU362" s="17" t="s">
        <v>82</v>
      </c>
    </row>
    <row r="363" s="13" customFormat="1">
      <c r="A363" s="13"/>
      <c r="B363" s="196"/>
      <c r="C363" s="13"/>
      <c r="D363" s="191" t="s">
        <v>150</v>
      </c>
      <c r="E363" s="197" t="s">
        <v>1</v>
      </c>
      <c r="F363" s="198" t="s">
        <v>433</v>
      </c>
      <c r="G363" s="13"/>
      <c r="H363" s="199">
        <v>3.3279999999999998</v>
      </c>
      <c r="I363" s="200"/>
      <c r="J363" s="13"/>
      <c r="K363" s="13"/>
      <c r="L363" s="196"/>
      <c r="M363" s="201"/>
      <c r="N363" s="202"/>
      <c r="O363" s="202"/>
      <c r="P363" s="202"/>
      <c r="Q363" s="202"/>
      <c r="R363" s="202"/>
      <c r="S363" s="202"/>
      <c r="T363" s="20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197" t="s">
        <v>150</v>
      </c>
      <c r="AU363" s="197" t="s">
        <v>82</v>
      </c>
      <c r="AV363" s="13" t="s">
        <v>82</v>
      </c>
      <c r="AW363" s="13" t="s">
        <v>30</v>
      </c>
      <c r="AX363" s="13" t="s">
        <v>73</v>
      </c>
      <c r="AY363" s="197" t="s">
        <v>141</v>
      </c>
    </row>
    <row r="364" s="14" customFormat="1">
      <c r="A364" s="14"/>
      <c r="B364" s="204"/>
      <c r="C364" s="14"/>
      <c r="D364" s="191" t="s">
        <v>150</v>
      </c>
      <c r="E364" s="205" t="s">
        <v>1</v>
      </c>
      <c r="F364" s="206" t="s">
        <v>153</v>
      </c>
      <c r="G364" s="14"/>
      <c r="H364" s="207">
        <v>3.3279999999999998</v>
      </c>
      <c r="I364" s="208"/>
      <c r="J364" s="14"/>
      <c r="K364" s="14"/>
      <c r="L364" s="204"/>
      <c r="M364" s="209"/>
      <c r="N364" s="210"/>
      <c r="O364" s="210"/>
      <c r="P364" s="210"/>
      <c r="Q364" s="210"/>
      <c r="R364" s="210"/>
      <c r="S364" s="210"/>
      <c r="T364" s="211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05" t="s">
        <v>150</v>
      </c>
      <c r="AU364" s="205" t="s">
        <v>82</v>
      </c>
      <c r="AV364" s="14" t="s">
        <v>148</v>
      </c>
      <c r="AW364" s="14" t="s">
        <v>30</v>
      </c>
      <c r="AX364" s="14" t="s">
        <v>80</v>
      </c>
      <c r="AY364" s="205" t="s">
        <v>141</v>
      </c>
    </row>
    <row r="365" s="2" customFormat="1" ht="37.8" customHeight="1">
      <c r="A365" s="36"/>
      <c r="B365" s="177"/>
      <c r="C365" s="178" t="s">
        <v>294</v>
      </c>
      <c r="D365" s="178" t="s">
        <v>143</v>
      </c>
      <c r="E365" s="179" t="s">
        <v>434</v>
      </c>
      <c r="F365" s="180" t="s">
        <v>435</v>
      </c>
      <c r="G365" s="181" t="s">
        <v>194</v>
      </c>
      <c r="H365" s="182">
        <v>9.6600000000000001</v>
      </c>
      <c r="I365" s="183"/>
      <c r="J365" s="184">
        <f>ROUND(I365*H365,2)</f>
        <v>0</v>
      </c>
      <c r="K365" s="180" t="s">
        <v>147</v>
      </c>
      <c r="L365" s="37"/>
      <c r="M365" s="185" t="s">
        <v>1</v>
      </c>
      <c r="N365" s="186" t="s">
        <v>38</v>
      </c>
      <c r="O365" s="75"/>
      <c r="P365" s="187">
        <f>O365*H365</f>
        <v>0</v>
      </c>
      <c r="Q365" s="187">
        <v>0</v>
      </c>
      <c r="R365" s="187">
        <f>Q365*H365</f>
        <v>0</v>
      </c>
      <c r="S365" s="187">
        <v>0</v>
      </c>
      <c r="T365" s="188">
        <f>S365*H365</f>
        <v>0</v>
      </c>
      <c r="U365" s="36"/>
      <c r="V365" s="36"/>
      <c r="W365" s="36"/>
      <c r="X365" s="36"/>
      <c r="Y365" s="36"/>
      <c r="Z365" s="36"/>
      <c r="AA365" s="36"/>
      <c r="AB365" s="36"/>
      <c r="AC365" s="36"/>
      <c r="AD365" s="36"/>
      <c r="AE365" s="36"/>
      <c r="AR365" s="189" t="s">
        <v>148</v>
      </c>
      <c r="AT365" s="189" t="s">
        <v>143</v>
      </c>
      <c r="AU365" s="189" t="s">
        <v>82</v>
      </c>
      <c r="AY365" s="17" t="s">
        <v>141</v>
      </c>
      <c r="BE365" s="190">
        <f>IF(N365="základní",J365,0)</f>
        <v>0</v>
      </c>
      <c r="BF365" s="190">
        <f>IF(N365="snížená",J365,0)</f>
        <v>0</v>
      </c>
      <c r="BG365" s="190">
        <f>IF(N365="zákl. přenesená",J365,0)</f>
        <v>0</v>
      </c>
      <c r="BH365" s="190">
        <f>IF(N365="sníž. přenesená",J365,0)</f>
        <v>0</v>
      </c>
      <c r="BI365" s="190">
        <f>IF(N365="nulová",J365,0)</f>
        <v>0</v>
      </c>
      <c r="BJ365" s="17" t="s">
        <v>80</v>
      </c>
      <c r="BK365" s="190">
        <f>ROUND(I365*H365,2)</f>
        <v>0</v>
      </c>
      <c r="BL365" s="17" t="s">
        <v>148</v>
      </c>
      <c r="BM365" s="189" t="s">
        <v>436</v>
      </c>
    </row>
    <row r="366" s="2" customFormat="1">
      <c r="A366" s="36"/>
      <c r="B366" s="37"/>
      <c r="C366" s="36"/>
      <c r="D366" s="191" t="s">
        <v>149</v>
      </c>
      <c r="E366" s="36"/>
      <c r="F366" s="192" t="s">
        <v>435</v>
      </c>
      <c r="G366" s="36"/>
      <c r="H366" s="36"/>
      <c r="I366" s="193"/>
      <c r="J366" s="36"/>
      <c r="K366" s="36"/>
      <c r="L366" s="37"/>
      <c r="M366" s="194"/>
      <c r="N366" s="195"/>
      <c r="O366" s="75"/>
      <c r="P366" s="75"/>
      <c r="Q366" s="75"/>
      <c r="R366" s="75"/>
      <c r="S366" s="75"/>
      <c r="T366" s="76"/>
      <c r="U366" s="36"/>
      <c r="V366" s="36"/>
      <c r="W366" s="36"/>
      <c r="X366" s="36"/>
      <c r="Y366" s="36"/>
      <c r="Z366" s="36"/>
      <c r="AA366" s="36"/>
      <c r="AB366" s="36"/>
      <c r="AC366" s="36"/>
      <c r="AD366" s="36"/>
      <c r="AE366" s="36"/>
      <c r="AT366" s="17" t="s">
        <v>149</v>
      </c>
      <c r="AU366" s="17" t="s">
        <v>82</v>
      </c>
    </row>
    <row r="367" s="13" customFormat="1">
      <c r="A367" s="13"/>
      <c r="B367" s="196"/>
      <c r="C367" s="13"/>
      <c r="D367" s="191" t="s">
        <v>150</v>
      </c>
      <c r="E367" s="197" t="s">
        <v>1</v>
      </c>
      <c r="F367" s="198" t="s">
        <v>437</v>
      </c>
      <c r="G367" s="13"/>
      <c r="H367" s="199">
        <v>9.6600000000000001</v>
      </c>
      <c r="I367" s="200"/>
      <c r="J367" s="13"/>
      <c r="K367" s="13"/>
      <c r="L367" s="196"/>
      <c r="M367" s="201"/>
      <c r="N367" s="202"/>
      <c r="O367" s="202"/>
      <c r="P367" s="202"/>
      <c r="Q367" s="202"/>
      <c r="R367" s="202"/>
      <c r="S367" s="202"/>
      <c r="T367" s="20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197" t="s">
        <v>150</v>
      </c>
      <c r="AU367" s="197" t="s">
        <v>82</v>
      </c>
      <c r="AV367" s="13" t="s">
        <v>82</v>
      </c>
      <c r="AW367" s="13" t="s">
        <v>30</v>
      </c>
      <c r="AX367" s="13" t="s">
        <v>73</v>
      </c>
      <c r="AY367" s="197" t="s">
        <v>141</v>
      </c>
    </row>
    <row r="368" s="14" customFormat="1">
      <c r="A368" s="14"/>
      <c r="B368" s="204"/>
      <c r="C368" s="14"/>
      <c r="D368" s="191" t="s">
        <v>150</v>
      </c>
      <c r="E368" s="205" t="s">
        <v>1</v>
      </c>
      <c r="F368" s="206" t="s">
        <v>153</v>
      </c>
      <c r="G368" s="14"/>
      <c r="H368" s="207">
        <v>9.6600000000000001</v>
      </c>
      <c r="I368" s="208"/>
      <c r="J368" s="14"/>
      <c r="K368" s="14"/>
      <c r="L368" s="204"/>
      <c r="M368" s="209"/>
      <c r="N368" s="210"/>
      <c r="O368" s="210"/>
      <c r="P368" s="210"/>
      <c r="Q368" s="210"/>
      <c r="R368" s="210"/>
      <c r="S368" s="210"/>
      <c r="T368" s="211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05" t="s">
        <v>150</v>
      </c>
      <c r="AU368" s="205" t="s">
        <v>82</v>
      </c>
      <c r="AV368" s="14" t="s">
        <v>148</v>
      </c>
      <c r="AW368" s="14" t="s">
        <v>30</v>
      </c>
      <c r="AX368" s="14" t="s">
        <v>80</v>
      </c>
      <c r="AY368" s="205" t="s">
        <v>141</v>
      </c>
    </row>
    <row r="369" s="2" customFormat="1" ht="24.15" customHeight="1">
      <c r="A369" s="36"/>
      <c r="B369" s="177"/>
      <c r="C369" s="178" t="s">
        <v>438</v>
      </c>
      <c r="D369" s="178" t="s">
        <v>143</v>
      </c>
      <c r="E369" s="179" t="s">
        <v>439</v>
      </c>
      <c r="F369" s="180" t="s">
        <v>440</v>
      </c>
      <c r="G369" s="181" t="s">
        <v>194</v>
      </c>
      <c r="H369" s="182">
        <v>26.173999999999999</v>
      </c>
      <c r="I369" s="183"/>
      <c r="J369" s="184">
        <f>ROUND(I369*H369,2)</f>
        <v>0</v>
      </c>
      <c r="K369" s="180" t="s">
        <v>147</v>
      </c>
      <c r="L369" s="37"/>
      <c r="M369" s="185" t="s">
        <v>1</v>
      </c>
      <c r="N369" s="186" t="s">
        <v>38</v>
      </c>
      <c r="O369" s="75"/>
      <c r="P369" s="187">
        <f>O369*H369</f>
        <v>0</v>
      </c>
      <c r="Q369" s="187">
        <v>0</v>
      </c>
      <c r="R369" s="187">
        <f>Q369*H369</f>
        <v>0</v>
      </c>
      <c r="S369" s="187">
        <v>0</v>
      </c>
      <c r="T369" s="188">
        <f>S369*H369</f>
        <v>0</v>
      </c>
      <c r="U369" s="36"/>
      <c r="V369" s="36"/>
      <c r="W369" s="36"/>
      <c r="X369" s="36"/>
      <c r="Y369" s="36"/>
      <c r="Z369" s="36"/>
      <c r="AA369" s="36"/>
      <c r="AB369" s="36"/>
      <c r="AC369" s="36"/>
      <c r="AD369" s="36"/>
      <c r="AE369" s="36"/>
      <c r="AR369" s="189" t="s">
        <v>148</v>
      </c>
      <c r="AT369" s="189" t="s">
        <v>143</v>
      </c>
      <c r="AU369" s="189" t="s">
        <v>82</v>
      </c>
      <c r="AY369" s="17" t="s">
        <v>141</v>
      </c>
      <c r="BE369" s="190">
        <f>IF(N369="základní",J369,0)</f>
        <v>0</v>
      </c>
      <c r="BF369" s="190">
        <f>IF(N369="snížená",J369,0)</f>
        <v>0</v>
      </c>
      <c r="BG369" s="190">
        <f>IF(N369="zákl. přenesená",J369,0)</f>
        <v>0</v>
      </c>
      <c r="BH369" s="190">
        <f>IF(N369="sníž. přenesená",J369,0)</f>
        <v>0</v>
      </c>
      <c r="BI369" s="190">
        <f>IF(N369="nulová",J369,0)</f>
        <v>0</v>
      </c>
      <c r="BJ369" s="17" t="s">
        <v>80</v>
      </c>
      <c r="BK369" s="190">
        <f>ROUND(I369*H369,2)</f>
        <v>0</v>
      </c>
      <c r="BL369" s="17" t="s">
        <v>148</v>
      </c>
      <c r="BM369" s="189" t="s">
        <v>441</v>
      </c>
    </row>
    <row r="370" s="2" customFormat="1">
      <c r="A370" s="36"/>
      <c r="B370" s="37"/>
      <c r="C370" s="36"/>
      <c r="D370" s="191" t="s">
        <v>149</v>
      </c>
      <c r="E370" s="36"/>
      <c r="F370" s="192" t="s">
        <v>440</v>
      </c>
      <c r="G370" s="36"/>
      <c r="H370" s="36"/>
      <c r="I370" s="193"/>
      <c r="J370" s="36"/>
      <c r="K370" s="36"/>
      <c r="L370" s="37"/>
      <c r="M370" s="194"/>
      <c r="N370" s="195"/>
      <c r="O370" s="75"/>
      <c r="P370" s="75"/>
      <c r="Q370" s="75"/>
      <c r="R370" s="75"/>
      <c r="S370" s="75"/>
      <c r="T370" s="76"/>
      <c r="U370" s="36"/>
      <c r="V370" s="36"/>
      <c r="W370" s="36"/>
      <c r="X370" s="36"/>
      <c r="Y370" s="36"/>
      <c r="Z370" s="36"/>
      <c r="AA370" s="36"/>
      <c r="AB370" s="36"/>
      <c r="AC370" s="36"/>
      <c r="AD370" s="36"/>
      <c r="AE370" s="36"/>
      <c r="AT370" s="17" t="s">
        <v>149</v>
      </c>
      <c r="AU370" s="17" t="s">
        <v>82</v>
      </c>
    </row>
    <row r="371" s="2" customFormat="1" ht="24.15" customHeight="1">
      <c r="A371" s="36"/>
      <c r="B371" s="177"/>
      <c r="C371" s="178" t="s">
        <v>297</v>
      </c>
      <c r="D371" s="178" t="s">
        <v>143</v>
      </c>
      <c r="E371" s="179" t="s">
        <v>442</v>
      </c>
      <c r="F371" s="180" t="s">
        <v>443</v>
      </c>
      <c r="G371" s="181" t="s">
        <v>194</v>
      </c>
      <c r="H371" s="182">
        <v>392.61000000000001</v>
      </c>
      <c r="I371" s="183"/>
      <c r="J371" s="184">
        <f>ROUND(I371*H371,2)</f>
        <v>0</v>
      </c>
      <c r="K371" s="180" t="s">
        <v>147</v>
      </c>
      <c r="L371" s="37"/>
      <c r="M371" s="185" t="s">
        <v>1</v>
      </c>
      <c r="N371" s="186" t="s">
        <v>38</v>
      </c>
      <c r="O371" s="75"/>
      <c r="P371" s="187">
        <f>O371*H371</f>
        <v>0</v>
      </c>
      <c r="Q371" s="187">
        <v>0</v>
      </c>
      <c r="R371" s="187">
        <f>Q371*H371</f>
        <v>0</v>
      </c>
      <c r="S371" s="187">
        <v>0</v>
      </c>
      <c r="T371" s="188">
        <f>S371*H371</f>
        <v>0</v>
      </c>
      <c r="U371" s="36"/>
      <c r="V371" s="36"/>
      <c r="W371" s="36"/>
      <c r="X371" s="36"/>
      <c r="Y371" s="36"/>
      <c r="Z371" s="36"/>
      <c r="AA371" s="36"/>
      <c r="AB371" s="36"/>
      <c r="AC371" s="36"/>
      <c r="AD371" s="36"/>
      <c r="AE371" s="36"/>
      <c r="AR371" s="189" t="s">
        <v>148</v>
      </c>
      <c r="AT371" s="189" t="s">
        <v>143</v>
      </c>
      <c r="AU371" s="189" t="s">
        <v>82</v>
      </c>
      <c r="AY371" s="17" t="s">
        <v>141</v>
      </c>
      <c r="BE371" s="190">
        <f>IF(N371="základní",J371,0)</f>
        <v>0</v>
      </c>
      <c r="BF371" s="190">
        <f>IF(N371="snížená",J371,0)</f>
        <v>0</v>
      </c>
      <c r="BG371" s="190">
        <f>IF(N371="zákl. přenesená",J371,0)</f>
        <v>0</v>
      </c>
      <c r="BH371" s="190">
        <f>IF(N371="sníž. přenesená",J371,0)</f>
        <v>0</v>
      </c>
      <c r="BI371" s="190">
        <f>IF(N371="nulová",J371,0)</f>
        <v>0</v>
      </c>
      <c r="BJ371" s="17" t="s">
        <v>80</v>
      </c>
      <c r="BK371" s="190">
        <f>ROUND(I371*H371,2)</f>
        <v>0</v>
      </c>
      <c r="BL371" s="17" t="s">
        <v>148</v>
      </c>
      <c r="BM371" s="189" t="s">
        <v>444</v>
      </c>
    </row>
    <row r="372" s="2" customFormat="1">
      <c r="A372" s="36"/>
      <c r="B372" s="37"/>
      <c r="C372" s="36"/>
      <c r="D372" s="191" t="s">
        <v>149</v>
      </c>
      <c r="E372" s="36"/>
      <c r="F372" s="192" t="s">
        <v>443</v>
      </c>
      <c r="G372" s="36"/>
      <c r="H372" s="36"/>
      <c r="I372" s="193"/>
      <c r="J372" s="36"/>
      <c r="K372" s="36"/>
      <c r="L372" s="37"/>
      <c r="M372" s="194"/>
      <c r="N372" s="195"/>
      <c r="O372" s="75"/>
      <c r="P372" s="75"/>
      <c r="Q372" s="75"/>
      <c r="R372" s="75"/>
      <c r="S372" s="75"/>
      <c r="T372" s="76"/>
      <c r="U372" s="36"/>
      <c r="V372" s="36"/>
      <c r="W372" s="36"/>
      <c r="X372" s="36"/>
      <c r="Y372" s="36"/>
      <c r="Z372" s="36"/>
      <c r="AA372" s="36"/>
      <c r="AB372" s="36"/>
      <c r="AC372" s="36"/>
      <c r="AD372" s="36"/>
      <c r="AE372" s="36"/>
      <c r="AT372" s="17" t="s">
        <v>149</v>
      </c>
      <c r="AU372" s="17" t="s">
        <v>82</v>
      </c>
    </row>
    <row r="373" s="2" customFormat="1" ht="24.15" customHeight="1">
      <c r="A373" s="36"/>
      <c r="B373" s="177"/>
      <c r="C373" s="178" t="s">
        <v>445</v>
      </c>
      <c r="D373" s="178" t="s">
        <v>143</v>
      </c>
      <c r="E373" s="179" t="s">
        <v>446</v>
      </c>
      <c r="F373" s="180" t="s">
        <v>447</v>
      </c>
      <c r="G373" s="181" t="s">
        <v>194</v>
      </c>
      <c r="H373" s="182">
        <v>26.173999999999999</v>
      </c>
      <c r="I373" s="183"/>
      <c r="J373" s="184">
        <f>ROUND(I373*H373,2)</f>
        <v>0</v>
      </c>
      <c r="K373" s="180" t="s">
        <v>147</v>
      </c>
      <c r="L373" s="37"/>
      <c r="M373" s="185" t="s">
        <v>1</v>
      </c>
      <c r="N373" s="186" t="s">
        <v>38</v>
      </c>
      <c r="O373" s="75"/>
      <c r="P373" s="187">
        <f>O373*H373</f>
        <v>0</v>
      </c>
      <c r="Q373" s="187">
        <v>0</v>
      </c>
      <c r="R373" s="187">
        <f>Q373*H373</f>
        <v>0</v>
      </c>
      <c r="S373" s="187">
        <v>0</v>
      </c>
      <c r="T373" s="188">
        <f>S373*H373</f>
        <v>0</v>
      </c>
      <c r="U373" s="36"/>
      <c r="V373" s="36"/>
      <c r="W373" s="36"/>
      <c r="X373" s="36"/>
      <c r="Y373" s="36"/>
      <c r="Z373" s="36"/>
      <c r="AA373" s="36"/>
      <c r="AB373" s="36"/>
      <c r="AC373" s="36"/>
      <c r="AD373" s="36"/>
      <c r="AE373" s="36"/>
      <c r="AR373" s="189" t="s">
        <v>148</v>
      </c>
      <c r="AT373" s="189" t="s">
        <v>143</v>
      </c>
      <c r="AU373" s="189" t="s">
        <v>82</v>
      </c>
      <c r="AY373" s="17" t="s">
        <v>141</v>
      </c>
      <c r="BE373" s="190">
        <f>IF(N373="základní",J373,0)</f>
        <v>0</v>
      </c>
      <c r="BF373" s="190">
        <f>IF(N373="snížená",J373,0)</f>
        <v>0</v>
      </c>
      <c r="BG373" s="190">
        <f>IF(N373="zákl. přenesená",J373,0)</f>
        <v>0</v>
      </c>
      <c r="BH373" s="190">
        <f>IF(N373="sníž. přenesená",J373,0)</f>
        <v>0</v>
      </c>
      <c r="BI373" s="190">
        <f>IF(N373="nulová",J373,0)</f>
        <v>0</v>
      </c>
      <c r="BJ373" s="17" t="s">
        <v>80</v>
      </c>
      <c r="BK373" s="190">
        <f>ROUND(I373*H373,2)</f>
        <v>0</v>
      </c>
      <c r="BL373" s="17" t="s">
        <v>148</v>
      </c>
      <c r="BM373" s="189" t="s">
        <v>448</v>
      </c>
    </row>
    <row r="374" s="2" customFormat="1">
      <c r="A374" s="36"/>
      <c r="B374" s="37"/>
      <c r="C374" s="36"/>
      <c r="D374" s="191" t="s">
        <v>149</v>
      </c>
      <c r="E374" s="36"/>
      <c r="F374" s="192" t="s">
        <v>447</v>
      </c>
      <c r="G374" s="36"/>
      <c r="H374" s="36"/>
      <c r="I374" s="193"/>
      <c r="J374" s="36"/>
      <c r="K374" s="36"/>
      <c r="L374" s="37"/>
      <c r="M374" s="194"/>
      <c r="N374" s="195"/>
      <c r="O374" s="75"/>
      <c r="P374" s="75"/>
      <c r="Q374" s="75"/>
      <c r="R374" s="75"/>
      <c r="S374" s="75"/>
      <c r="T374" s="76"/>
      <c r="U374" s="36"/>
      <c r="V374" s="36"/>
      <c r="W374" s="36"/>
      <c r="X374" s="36"/>
      <c r="Y374" s="36"/>
      <c r="Z374" s="36"/>
      <c r="AA374" s="36"/>
      <c r="AB374" s="36"/>
      <c r="AC374" s="36"/>
      <c r="AD374" s="36"/>
      <c r="AE374" s="36"/>
      <c r="AT374" s="17" t="s">
        <v>149</v>
      </c>
      <c r="AU374" s="17" t="s">
        <v>82</v>
      </c>
    </row>
    <row r="375" s="2" customFormat="1" ht="24.15" customHeight="1">
      <c r="A375" s="36"/>
      <c r="B375" s="177"/>
      <c r="C375" s="178" t="s">
        <v>304</v>
      </c>
      <c r="D375" s="178" t="s">
        <v>143</v>
      </c>
      <c r="E375" s="179" t="s">
        <v>449</v>
      </c>
      <c r="F375" s="180" t="s">
        <v>450</v>
      </c>
      <c r="G375" s="181" t="s">
        <v>194</v>
      </c>
      <c r="H375" s="182">
        <v>9.6600000000000001</v>
      </c>
      <c r="I375" s="183"/>
      <c r="J375" s="184">
        <f>ROUND(I375*H375,2)</f>
        <v>0</v>
      </c>
      <c r="K375" s="180" t="s">
        <v>147</v>
      </c>
      <c r="L375" s="37"/>
      <c r="M375" s="185" t="s">
        <v>1</v>
      </c>
      <c r="N375" s="186" t="s">
        <v>38</v>
      </c>
      <c r="O375" s="75"/>
      <c r="P375" s="187">
        <f>O375*H375</f>
        <v>0</v>
      </c>
      <c r="Q375" s="187">
        <v>0</v>
      </c>
      <c r="R375" s="187">
        <f>Q375*H375</f>
        <v>0</v>
      </c>
      <c r="S375" s="187">
        <v>0</v>
      </c>
      <c r="T375" s="188">
        <f>S375*H375</f>
        <v>0</v>
      </c>
      <c r="U375" s="36"/>
      <c r="V375" s="36"/>
      <c r="W375" s="36"/>
      <c r="X375" s="36"/>
      <c r="Y375" s="36"/>
      <c r="Z375" s="36"/>
      <c r="AA375" s="36"/>
      <c r="AB375" s="36"/>
      <c r="AC375" s="36"/>
      <c r="AD375" s="36"/>
      <c r="AE375" s="36"/>
      <c r="AR375" s="189" t="s">
        <v>148</v>
      </c>
      <c r="AT375" s="189" t="s">
        <v>143</v>
      </c>
      <c r="AU375" s="189" t="s">
        <v>82</v>
      </c>
      <c r="AY375" s="17" t="s">
        <v>141</v>
      </c>
      <c r="BE375" s="190">
        <f>IF(N375="základní",J375,0)</f>
        <v>0</v>
      </c>
      <c r="BF375" s="190">
        <f>IF(N375="snížená",J375,0)</f>
        <v>0</v>
      </c>
      <c r="BG375" s="190">
        <f>IF(N375="zákl. přenesená",J375,0)</f>
        <v>0</v>
      </c>
      <c r="BH375" s="190">
        <f>IF(N375="sníž. přenesená",J375,0)</f>
        <v>0</v>
      </c>
      <c r="BI375" s="190">
        <f>IF(N375="nulová",J375,0)</f>
        <v>0</v>
      </c>
      <c r="BJ375" s="17" t="s">
        <v>80</v>
      </c>
      <c r="BK375" s="190">
        <f>ROUND(I375*H375,2)</f>
        <v>0</v>
      </c>
      <c r="BL375" s="17" t="s">
        <v>148</v>
      </c>
      <c r="BM375" s="189" t="s">
        <v>451</v>
      </c>
    </row>
    <row r="376" s="2" customFormat="1">
      <c r="A376" s="36"/>
      <c r="B376" s="37"/>
      <c r="C376" s="36"/>
      <c r="D376" s="191" t="s">
        <v>149</v>
      </c>
      <c r="E376" s="36"/>
      <c r="F376" s="192" t="s">
        <v>450</v>
      </c>
      <c r="G376" s="36"/>
      <c r="H376" s="36"/>
      <c r="I376" s="193"/>
      <c r="J376" s="36"/>
      <c r="K376" s="36"/>
      <c r="L376" s="37"/>
      <c r="M376" s="194"/>
      <c r="N376" s="195"/>
      <c r="O376" s="75"/>
      <c r="P376" s="75"/>
      <c r="Q376" s="75"/>
      <c r="R376" s="75"/>
      <c r="S376" s="75"/>
      <c r="T376" s="76"/>
      <c r="U376" s="36"/>
      <c r="V376" s="36"/>
      <c r="W376" s="36"/>
      <c r="X376" s="36"/>
      <c r="Y376" s="36"/>
      <c r="Z376" s="36"/>
      <c r="AA376" s="36"/>
      <c r="AB376" s="36"/>
      <c r="AC376" s="36"/>
      <c r="AD376" s="36"/>
      <c r="AE376" s="36"/>
      <c r="AT376" s="17" t="s">
        <v>149</v>
      </c>
      <c r="AU376" s="17" t="s">
        <v>82</v>
      </c>
    </row>
    <row r="377" s="2" customFormat="1" ht="21.75" customHeight="1">
      <c r="A377" s="36"/>
      <c r="B377" s="177"/>
      <c r="C377" s="178" t="s">
        <v>452</v>
      </c>
      <c r="D377" s="178" t="s">
        <v>143</v>
      </c>
      <c r="E377" s="179" t="s">
        <v>453</v>
      </c>
      <c r="F377" s="180" t="s">
        <v>454</v>
      </c>
      <c r="G377" s="181" t="s">
        <v>194</v>
      </c>
      <c r="H377" s="182">
        <v>9.6600000000000001</v>
      </c>
      <c r="I377" s="183"/>
      <c r="J377" s="184">
        <f>ROUND(I377*H377,2)</f>
        <v>0</v>
      </c>
      <c r="K377" s="180" t="s">
        <v>147</v>
      </c>
      <c r="L377" s="37"/>
      <c r="M377" s="185" t="s">
        <v>1</v>
      </c>
      <c r="N377" s="186" t="s">
        <v>38</v>
      </c>
      <c r="O377" s="75"/>
      <c r="P377" s="187">
        <f>O377*H377</f>
        <v>0</v>
      </c>
      <c r="Q377" s="187">
        <v>0</v>
      </c>
      <c r="R377" s="187">
        <f>Q377*H377</f>
        <v>0</v>
      </c>
      <c r="S377" s="187">
        <v>0</v>
      </c>
      <c r="T377" s="188">
        <f>S377*H377</f>
        <v>0</v>
      </c>
      <c r="U377" s="36"/>
      <c r="V377" s="36"/>
      <c r="W377" s="36"/>
      <c r="X377" s="36"/>
      <c r="Y377" s="36"/>
      <c r="Z377" s="36"/>
      <c r="AA377" s="36"/>
      <c r="AB377" s="36"/>
      <c r="AC377" s="36"/>
      <c r="AD377" s="36"/>
      <c r="AE377" s="36"/>
      <c r="AR377" s="189" t="s">
        <v>148</v>
      </c>
      <c r="AT377" s="189" t="s">
        <v>143</v>
      </c>
      <c r="AU377" s="189" t="s">
        <v>82</v>
      </c>
      <c r="AY377" s="17" t="s">
        <v>141</v>
      </c>
      <c r="BE377" s="190">
        <f>IF(N377="základní",J377,0)</f>
        <v>0</v>
      </c>
      <c r="BF377" s="190">
        <f>IF(N377="snížená",J377,0)</f>
        <v>0</v>
      </c>
      <c r="BG377" s="190">
        <f>IF(N377="zákl. přenesená",J377,0)</f>
        <v>0</v>
      </c>
      <c r="BH377" s="190">
        <f>IF(N377="sníž. přenesená",J377,0)</f>
        <v>0</v>
      </c>
      <c r="BI377" s="190">
        <f>IF(N377="nulová",J377,0)</f>
        <v>0</v>
      </c>
      <c r="BJ377" s="17" t="s">
        <v>80</v>
      </c>
      <c r="BK377" s="190">
        <f>ROUND(I377*H377,2)</f>
        <v>0</v>
      </c>
      <c r="BL377" s="17" t="s">
        <v>148</v>
      </c>
      <c r="BM377" s="189" t="s">
        <v>455</v>
      </c>
    </row>
    <row r="378" s="2" customFormat="1">
      <c r="A378" s="36"/>
      <c r="B378" s="37"/>
      <c r="C378" s="36"/>
      <c r="D378" s="191" t="s">
        <v>149</v>
      </c>
      <c r="E378" s="36"/>
      <c r="F378" s="192" t="s">
        <v>454</v>
      </c>
      <c r="G378" s="36"/>
      <c r="H378" s="36"/>
      <c r="I378" s="193"/>
      <c r="J378" s="36"/>
      <c r="K378" s="36"/>
      <c r="L378" s="37"/>
      <c r="M378" s="194"/>
      <c r="N378" s="195"/>
      <c r="O378" s="75"/>
      <c r="P378" s="75"/>
      <c r="Q378" s="75"/>
      <c r="R378" s="75"/>
      <c r="S378" s="75"/>
      <c r="T378" s="76"/>
      <c r="U378" s="36"/>
      <c r="V378" s="36"/>
      <c r="W378" s="36"/>
      <c r="X378" s="36"/>
      <c r="Y378" s="36"/>
      <c r="Z378" s="36"/>
      <c r="AA378" s="36"/>
      <c r="AB378" s="36"/>
      <c r="AC378" s="36"/>
      <c r="AD378" s="36"/>
      <c r="AE378" s="36"/>
      <c r="AT378" s="17" t="s">
        <v>149</v>
      </c>
      <c r="AU378" s="17" t="s">
        <v>82</v>
      </c>
    </row>
    <row r="379" s="13" customFormat="1">
      <c r="A379" s="13"/>
      <c r="B379" s="196"/>
      <c r="C379" s="13"/>
      <c r="D379" s="191" t="s">
        <v>150</v>
      </c>
      <c r="E379" s="197" t="s">
        <v>1</v>
      </c>
      <c r="F379" s="198" t="s">
        <v>456</v>
      </c>
      <c r="G379" s="13"/>
      <c r="H379" s="199">
        <v>9.6600000000000001</v>
      </c>
      <c r="I379" s="200"/>
      <c r="J379" s="13"/>
      <c r="K379" s="13"/>
      <c r="L379" s="196"/>
      <c r="M379" s="201"/>
      <c r="N379" s="202"/>
      <c r="O379" s="202"/>
      <c r="P379" s="202"/>
      <c r="Q379" s="202"/>
      <c r="R379" s="202"/>
      <c r="S379" s="202"/>
      <c r="T379" s="203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197" t="s">
        <v>150</v>
      </c>
      <c r="AU379" s="197" t="s">
        <v>82</v>
      </c>
      <c r="AV379" s="13" t="s">
        <v>82</v>
      </c>
      <c r="AW379" s="13" t="s">
        <v>30</v>
      </c>
      <c r="AX379" s="13" t="s">
        <v>73</v>
      </c>
      <c r="AY379" s="197" t="s">
        <v>141</v>
      </c>
    </row>
    <row r="380" s="14" customFormat="1">
      <c r="A380" s="14"/>
      <c r="B380" s="204"/>
      <c r="C380" s="14"/>
      <c r="D380" s="191" t="s">
        <v>150</v>
      </c>
      <c r="E380" s="205" t="s">
        <v>1</v>
      </c>
      <c r="F380" s="206" t="s">
        <v>153</v>
      </c>
      <c r="G380" s="14"/>
      <c r="H380" s="207">
        <v>9.6600000000000001</v>
      </c>
      <c r="I380" s="208"/>
      <c r="J380" s="14"/>
      <c r="K380" s="14"/>
      <c r="L380" s="204"/>
      <c r="M380" s="209"/>
      <c r="N380" s="210"/>
      <c r="O380" s="210"/>
      <c r="P380" s="210"/>
      <c r="Q380" s="210"/>
      <c r="R380" s="210"/>
      <c r="S380" s="210"/>
      <c r="T380" s="211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05" t="s">
        <v>150</v>
      </c>
      <c r="AU380" s="205" t="s">
        <v>82</v>
      </c>
      <c r="AV380" s="14" t="s">
        <v>148</v>
      </c>
      <c r="AW380" s="14" t="s">
        <v>30</v>
      </c>
      <c r="AX380" s="14" t="s">
        <v>80</v>
      </c>
      <c r="AY380" s="205" t="s">
        <v>141</v>
      </c>
    </row>
    <row r="381" s="2" customFormat="1" ht="24.15" customHeight="1">
      <c r="A381" s="36"/>
      <c r="B381" s="177"/>
      <c r="C381" s="178" t="s">
        <v>307</v>
      </c>
      <c r="D381" s="178" t="s">
        <v>143</v>
      </c>
      <c r="E381" s="179" t="s">
        <v>457</v>
      </c>
      <c r="F381" s="180" t="s">
        <v>458</v>
      </c>
      <c r="G381" s="181" t="s">
        <v>194</v>
      </c>
      <c r="H381" s="182">
        <v>144.90000000000001</v>
      </c>
      <c r="I381" s="183"/>
      <c r="J381" s="184">
        <f>ROUND(I381*H381,2)</f>
        <v>0</v>
      </c>
      <c r="K381" s="180" t="s">
        <v>147</v>
      </c>
      <c r="L381" s="37"/>
      <c r="M381" s="185" t="s">
        <v>1</v>
      </c>
      <c r="N381" s="186" t="s">
        <v>38</v>
      </c>
      <c r="O381" s="75"/>
      <c r="P381" s="187">
        <f>O381*H381</f>
        <v>0</v>
      </c>
      <c r="Q381" s="187">
        <v>0</v>
      </c>
      <c r="R381" s="187">
        <f>Q381*H381</f>
        <v>0</v>
      </c>
      <c r="S381" s="187">
        <v>0</v>
      </c>
      <c r="T381" s="188">
        <f>S381*H381</f>
        <v>0</v>
      </c>
      <c r="U381" s="36"/>
      <c r="V381" s="36"/>
      <c r="W381" s="36"/>
      <c r="X381" s="36"/>
      <c r="Y381" s="36"/>
      <c r="Z381" s="36"/>
      <c r="AA381" s="36"/>
      <c r="AB381" s="36"/>
      <c r="AC381" s="36"/>
      <c r="AD381" s="36"/>
      <c r="AE381" s="36"/>
      <c r="AR381" s="189" t="s">
        <v>148</v>
      </c>
      <c r="AT381" s="189" t="s">
        <v>143</v>
      </c>
      <c r="AU381" s="189" t="s">
        <v>82</v>
      </c>
      <c r="AY381" s="17" t="s">
        <v>141</v>
      </c>
      <c r="BE381" s="190">
        <f>IF(N381="základní",J381,0)</f>
        <v>0</v>
      </c>
      <c r="BF381" s="190">
        <f>IF(N381="snížená",J381,0)</f>
        <v>0</v>
      </c>
      <c r="BG381" s="190">
        <f>IF(N381="zákl. přenesená",J381,0)</f>
        <v>0</v>
      </c>
      <c r="BH381" s="190">
        <f>IF(N381="sníž. přenesená",J381,0)</f>
        <v>0</v>
      </c>
      <c r="BI381" s="190">
        <f>IF(N381="nulová",J381,0)</f>
        <v>0</v>
      </c>
      <c r="BJ381" s="17" t="s">
        <v>80</v>
      </c>
      <c r="BK381" s="190">
        <f>ROUND(I381*H381,2)</f>
        <v>0</v>
      </c>
      <c r="BL381" s="17" t="s">
        <v>148</v>
      </c>
      <c r="BM381" s="189" t="s">
        <v>459</v>
      </c>
    </row>
    <row r="382" s="2" customFormat="1">
      <c r="A382" s="36"/>
      <c r="B382" s="37"/>
      <c r="C382" s="36"/>
      <c r="D382" s="191" t="s">
        <v>149</v>
      </c>
      <c r="E382" s="36"/>
      <c r="F382" s="192" t="s">
        <v>458</v>
      </c>
      <c r="G382" s="36"/>
      <c r="H382" s="36"/>
      <c r="I382" s="193"/>
      <c r="J382" s="36"/>
      <c r="K382" s="36"/>
      <c r="L382" s="37"/>
      <c r="M382" s="194"/>
      <c r="N382" s="195"/>
      <c r="O382" s="75"/>
      <c r="P382" s="75"/>
      <c r="Q382" s="75"/>
      <c r="R382" s="75"/>
      <c r="S382" s="75"/>
      <c r="T382" s="76"/>
      <c r="U382" s="36"/>
      <c r="V382" s="36"/>
      <c r="W382" s="36"/>
      <c r="X382" s="36"/>
      <c r="Y382" s="36"/>
      <c r="Z382" s="36"/>
      <c r="AA382" s="36"/>
      <c r="AB382" s="36"/>
      <c r="AC382" s="36"/>
      <c r="AD382" s="36"/>
      <c r="AE382" s="36"/>
      <c r="AT382" s="17" t="s">
        <v>149</v>
      </c>
      <c r="AU382" s="17" t="s">
        <v>82</v>
      </c>
    </row>
    <row r="383" s="13" customFormat="1">
      <c r="A383" s="13"/>
      <c r="B383" s="196"/>
      <c r="C383" s="13"/>
      <c r="D383" s="191" t="s">
        <v>150</v>
      </c>
      <c r="E383" s="197" t="s">
        <v>1</v>
      </c>
      <c r="F383" s="198" t="s">
        <v>460</v>
      </c>
      <c r="G383" s="13"/>
      <c r="H383" s="199">
        <v>144.90000000000001</v>
      </c>
      <c r="I383" s="200"/>
      <c r="J383" s="13"/>
      <c r="K383" s="13"/>
      <c r="L383" s="196"/>
      <c r="M383" s="201"/>
      <c r="N383" s="202"/>
      <c r="O383" s="202"/>
      <c r="P383" s="202"/>
      <c r="Q383" s="202"/>
      <c r="R383" s="202"/>
      <c r="S383" s="202"/>
      <c r="T383" s="203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197" t="s">
        <v>150</v>
      </c>
      <c r="AU383" s="197" t="s">
        <v>82</v>
      </c>
      <c r="AV383" s="13" t="s">
        <v>82</v>
      </c>
      <c r="AW383" s="13" t="s">
        <v>30</v>
      </c>
      <c r="AX383" s="13" t="s">
        <v>73</v>
      </c>
      <c r="AY383" s="197" t="s">
        <v>141</v>
      </c>
    </row>
    <row r="384" s="14" customFormat="1">
      <c r="A384" s="14"/>
      <c r="B384" s="204"/>
      <c r="C384" s="14"/>
      <c r="D384" s="191" t="s">
        <v>150</v>
      </c>
      <c r="E384" s="205" t="s">
        <v>1</v>
      </c>
      <c r="F384" s="206" t="s">
        <v>153</v>
      </c>
      <c r="G384" s="14"/>
      <c r="H384" s="207">
        <v>144.90000000000001</v>
      </c>
      <c r="I384" s="208"/>
      <c r="J384" s="14"/>
      <c r="K384" s="14"/>
      <c r="L384" s="204"/>
      <c r="M384" s="209"/>
      <c r="N384" s="210"/>
      <c r="O384" s="210"/>
      <c r="P384" s="210"/>
      <c r="Q384" s="210"/>
      <c r="R384" s="210"/>
      <c r="S384" s="210"/>
      <c r="T384" s="211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05" t="s">
        <v>150</v>
      </c>
      <c r="AU384" s="205" t="s">
        <v>82</v>
      </c>
      <c r="AV384" s="14" t="s">
        <v>148</v>
      </c>
      <c r="AW384" s="14" t="s">
        <v>30</v>
      </c>
      <c r="AX384" s="14" t="s">
        <v>80</v>
      </c>
      <c r="AY384" s="205" t="s">
        <v>141</v>
      </c>
    </row>
    <row r="385" s="2" customFormat="1" ht="24.15" customHeight="1">
      <c r="A385" s="36"/>
      <c r="B385" s="177"/>
      <c r="C385" s="178" t="s">
        <v>461</v>
      </c>
      <c r="D385" s="178" t="s">
        <v>143</v>
      </c>
      <c r="E385" s="179" t="s">
        <v>462</v>
      </c>
      <c r="F385" s="180" t="s">
        <v>463</v>
      </c>
      <c r="G385" s="181" t="s">
        <v>194</v>
      </c>
      <c r="H385" s="182">
        <v>51.661000000000001</v>
      </c>
      <c r="I385" s="183"/>
      <c r="J385" s="184">
        <f>ROUND(I385*H385,2)</f>
        <v>0</v>
      </c>
      <c r="K385" s="180" t="s">
        <v>147</v>
      </c>
      <c r="L385" s="37"/>
      <c r="M385" s="185" t="s">
        <v>1</v>
      </c>
      <c r="N385" s="186" t="s">
        <v>38</v>
      </c>
      <c r="O385" s="75"/>
      <c r="P385" s="187">
        <f>O385*H385</f>
        <v>0</v>
      </c>
      <c r="Q385" s="187">
        <v>0</v>
      </c>
      <c r="R385" s="187">
        <f>Q385*H385</f>
        <v>0</v>
      </c>
      <c r="S385" s="187">
        <v>0</v>
      </c>
      <c r="T385" s="188">
        <f>S385*H385</f>
        <v>0</v>
      </c>
      <c r="U385" s="36"/>
      <c r="V385" s="36"/>
      <c r="W385" s="36"/>
      <c r="X385" s="36"/>
      <c r="Y385" s="36"/>
      <c r="Z385" s="36"/>
      <c r="AA385" s="36"/>
      <c r="AB385" s="36"/>
      <c r="AC385" s="36"/>
      <c r="AD385" s="36"/>
      <c r="AE385" s="36"/>
      <c r="AR385" s="189" t="s">
        <v>148</v>
      </c>
      <c r="AT385" s="189" t="s">
        <v>143</v>
      </c>
      <c r="AU385" s="189" t="s">
        <v>82</v>
      </c>
      <c r="AY385" s="17" t="s">
        <v>141</v>
      </c>
      <c r="BE385" s="190">
        <f>IF(N385="základní",J385,0)</f>
        <v>0</v>
      </c>
      <c r="BF385" s="190">
        <f>IF(N385="snížená",J385,0)</f>
        <v>0</v>
      </c>
      <c r="BG385" s="190">
        <f>IF(N385="zákl. přenesená",J385,0)</f>
        <v>0</v>
      </c>
      <c r="BH385" s="190">
        <f>IF(N385="sníž. přenesená",J385,0)</f>
        <v>0</v>
      </c>
      <c r="BI385" s="190">
        <f>IF(N385="nulová",J385,0)</f>
        <v>0</v>
      </c>
      <c r="BJ385" s="17" t="s">
        <v>80</v>
      </c>
      <c r="BK385" s="190">
        <f>ROUND(I385*H385,2)</f>
        <v>0</v>
      </c>
      <c r="BL385" s="17" t="s">
        <v>148</v>
      </c>
      <c r="BM385" s="189" t="s">
        <v>379</v>
      </c>
    </row>
    <row r="386" s="2" customFormat="1">
      <c r="A386" s="36"/>
      <c r="B386" s="37"/>
      <c r="C386" s="36"/>
      <c r="D386" s="191" t="s">
        <v>149</v>
      </c>
      <c r="E386" s="36"/>
      <c r="F386" s="192" t="s">
        <v>463</v>
      </c>
      <c r="G386" s="36"/>
      <c r="H386" s="36"/>
      <c r="I386" s="193"/>
      <c r="J386" s="36"/>
      <c r="K386" s="36"/>
      <c r="L386" s="37"/>
      <c r="M386" s="194"/>
      <c r="N386" s="195"/>
      <c r="O386" s="75"/>
      <c r="P386" s="75"/>
      <c r="Q386" s="75"/>
      <c r="R386" s="75"/>
      <c r="S386" s="75"/>
      <c r="T386" s="76"/>
      <c r="U386" s="36"/>
      <c r="V386" s="36"/>
      <c r="W386" s="36"/>
      <c r="X386" s="36"/>
      <c r="Y386" s="36"/>
      <c r="Z386" s="36"/>
      <c r="AA386" s="36"/>
      <c r="AB386" s="36"/>
      <c r="AC386" s="36"/>
      <c r="AD386" s="36"/>
      <c r="AE386" s="36"/>
      <c r="AT386" s="17" t="s">
        <v>149</v>
      </c>
      <c r="AU386" s="17" t="s">
        <v>82</v>
      </c>
    </row>
    <row r="387" s="12" customFormat="1" ht="22.8" customHeight="1">
      <c r="A387" s="12"/>
      <c r="B387" s="164"/>
      <c r="C387" s="12"/>
      <c r="D387" s="165" t="s">
        <v>72</v>
      </c>
      <c r="E387" s="175" t="s">
        <v>464</v>
      </c>
      <c r="F387" s="175" t="s">
        <v>465</v>
      </c>
      <c r="G387" s="12"/>
      <c r="H387" s="12"/>
      <c r="I387" s="167"/>
      <c r="J387" s="176">
        <f>BK387</f>
        <v>0</v>
      </c>
      <c r="K387" s="12"/>
      <c r="L387" s="164"/>
      <c r="M387" s="169"/>
      <c r="N387" s="170"/>
      <c r="O387" s="170"/>
      <c r="P387" s="171">
        <f>SUM(P388:P391)</f>
        <v>0</v>
      </c>
      <c r="Q387" s="170"/>
      <c r="R387" s="171">
        <f>SUM(R388:R391)</f>
        <v>0</v>
      </c>
      <c r="S387" s="170"/>
      <c r="T387" s="172">
        <f>SUM(T388:T391)</f>
        <v>0</v>
      </c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R387" s="165" t="s">
        <v>80</v>
      </c>
      <c r="AT387" s="173" t="s">
        <v>72</v>
      </c>
      <c r="AU387" s="173" t="s">
        <v>80</v>
      </c>
      <c r="AY387" s="165" t="s">
        <v>141</v>
      </c>
      <c r="BK387" s="174">
        <f>SUM(BK388:BK391)</f>
        <v>0</v>
      </c>
    </row>
    <row r="388" s="2" customFormat="1" ht="24.15" customHeight="1">
      <c r="A388" s="36"/>
      <c r="B388" s="177"/>
      <c r="C388" s="178" t="s">
        <v>313</v>
      </c>
      <c r="D388" s="178" t="s">
        <v>143</v>
      </c>
      <c r="E388" s="179" t="s">
        <v>466</v>
      </c>
      <c r="F388" s="180" t="s">
        <v>467</v>
      </c>
      <c r="G388" s="181" t="s">
        <v>194</v>
      </c>
      <c r="H388" s="182">
        <v>141.934</v>
      </c>
      <c r="I388" s="183"/>
      <c r="J388" s="184">
        <f>ROUND(I388*H388,2)</f>
        <v>0</v>
      </c>
      <c r="K388" s="180" t="s">
        <v>147</v>
      </c>
      <c r="L388" s="37"/>
      <c r="M388" s="185" t="s">
        <v>1</v>
      </c>
      <c r="N388" s="186" t="s">
        <v>38</v>
      </c>
      <c r="O388" s="75"/>
      <c r="P388" s="187">
        <f>O388*H388</f>
        <v>0</v>
      </c>
      <c r="Q388" s="187">
        <v>0</v>
      </c>
      <c r="R388" s="187">
        <f>Q388*H388</f>
        <v>0</v>
      </c>
      <c r="S388" s="187">
        <v>0</v>
      </c>
      <c r="T388" s="188">
        <f>S388*H388</f>
        <v>0</v>
      </c>
      <c r="U388" s="36"/>
      <c r="V388" s="36"/>
      <c r="W388" s="36"/>
      <c r="X388" s="36"/>
      <c r="Y388" s="36"/>
      <c r="Z388" s="36"/>
      <c r="AA388" s="36"/>
      <c r="AB388" s="36"/>
      <c r="AC388" s="36"/>
      <c r="AD388" s="36"/>
      <c r="AE388" s="36"/>
      <c r="AR388" s="189" t="s">
        <v>148</v>
      </c>
      <c r="AT388" s="189" t="s">
        <v>143</v>
      </c>
      <c r="AU388" s="189" t="s">
        <v>82</v>
      </c>
      <c r="AY388" s="17" t="s">
        <v>141</v>
      </c>
      <c r="BE388" s="190">
        <f>IF(N388="základní",J388,0)</f>
        <v>0</v>
      </c>
      <c r="BF388" s="190">
        <f>IF(N388="snížená",J388,0)</f>
        <v>0</v>
      </c>
      <c r="BG388" s="190">
        <f>IF(N388="zákl. přenesená",J388,0)</f>
        <v>0</v>
      </c>
      <c r="BH388" s="190">
        <f>IF(N388="sníž. přenesená",J388,0)</f>
        <v>0</v>
      </c>
      <c r="BI388" s="190">
        <f>IF(N388="nulová",J388,0)</f>
        <v>0</v>
      </c>
      <c r="BJ388" s="17" t="s">
        <v>80</v>
      </c>
      <c r="BK388" s="190">
        <f>ROUND(I388*H388,2)</f>
        <v>0</v>
      </c>
      <c r="BL388" s="17" t="s">
        <v>148</v>
      </c>
      <c r="BM388" s="189" t="s">
        <v>468</v>
      </c>
    </row>
    <row r="389" s="2" customFormat="1">
      <c r="A389" s="36"/>
      <c r="B389" s="37"/>
      <c r="C389" s="36"/>
      <c r="D389" s="191" t="s">
        <v>149</v>
      </c>
      <c r="E389" s="36"/>
      <c r="F389" s="192" t="s">
        <v>467</v>
      </c>
      <c r="G389" s="36"/>
      <c r="H389" s="36"/>
      <c r="I389" s="193"/>
      <c r="J389" s="36"/>
      <c r="K389" s="36"/>
      <c r="L389" s="37"/>
      <c r="M389" s="194"/>
      <c r="N389" s="195"/>
      <c r="O389" s="75"/>
      <c r="P389" s="75"/>
      <c r="Q389" s="75"/>
      <c r="R389" s="75"/>
      <c r="S389" s="75"/>
      <c r="T389" s="76"/>
      <c r="U389" s="36"/>
      <c r="V389" s="36"/>
      <c r="W389" s="36"/>
      <c r="X389" s="36"/>
      <c r="Y389" s="36"/>
      <c r="Z389" s="36"/>
      <c r="AA389" s="36"/>
      <c r="AB389" s="36"/>
      <c r="AC389" s="36"/>
      <c r="AD389" s="36"/>
      <c r="AE389" s="36"/>
      <c r="AT389" s="17" t="s">
        <v>149</v>
      </c>
      <c r="AU389" s="17" t="s">
        <v>82</v>
      </c>
    </row>
    <row r="390" s="2" customFormat="1" ht="33" customHeight="1">
      <c r="A390" s="36"/>
      <c r="B390" s="177"/>
      <c r="C390" s="178" t="s">
        <v>469</v>
      </c>
      <c r="D390" s="178" t="s">
        <v>143</v>
      </c>
      <c r="E390" s="179" t="s">
        <v>470</v>
      </c>
      <c r="F390" s="180" t="s">
        <v>471</v>
      </c>
      <c r="G390" s="181" t="s">
        <v>194</v>
      </c>
      <c r="H390" s="182">
        <v>141.934</v>
      </c>
      <c r="I390" s="183"/>
      <c r="J390" s="184">
        <f>ROUND(I390*H390,2)</f>
        <v>0</v>
      </c>
      <c r="K390" s="180" t="s">
        <v>147</v>
      </c>
      <c r="L390" s="37"/>
      <c r="M390" s="185" t="s">
        <v>1</v>
      </c>
      <c r="N390" s="186" t="s">
        <v>38</v>
      </c>
      <c r="O390" s="75"/>
      <c r="P390" s="187">
        <f>O390*H390</f>
        <v>0</v>
      </c>
      <c r="Q390" s="187">
        <v>0</v>
      </c>
      <c r="R390" s="187">
        <f>Q390*H390</f>
        <v>0</v>
      </c>
      <c r="S390" s="187">
        <v>0</v>
      </c>
      <c r="T390" s="188">
        <f>S390*H390</f>
        <v>0</v>
      </c>
      <c r="U390" s="36"/>
      <c r="V390" s="36"/>
      <c r="W390" s="36"/>
      <c r="X390" s="36"/>
      <c r="Y390" s="36"/>
      <c r="Z390" s="36"/>
      <c r="AA390" s="36"/>
      <c r="AB390" s="36"/>
      <c r="AC390" s="36"/>
      <c r="AD390" s="36"/>
      <c r="AE390" s="36"/>
      <c r="AR390" s="189" t="s">
        <v>148</v>
      </c>
      <c r="AT390" s="189" t="s">
        <v>143</v>
      </c>
      <c r="AU390" s="189" t="s">
        <v>82</v>
      </c>
      <c r="AY390" s="17" t="s">
        <v>141</v>
      </c>
      <c r="BE390" s="190">
        <f>IF(N390="základní",J390,0)</f>
        <v>0</v>
      </c>
      <c r="BF390" s="190">
        <f>IF(N390="snížená",J390,0)</f>
        <v>0</v>
      </c>
      <c r="BG390" s="190">
        <f>IF(N390="zákl. přenesená",J390,0)</f>
        <v>0</v>
      </c>
      <c r="BH390" s="190">
        <f>IF(N390="sníž. přenesená",J390,0)</f>
        <v>0</v>
      </c>
      <c r="BI390" s="190">
        <f>IF(N390="nulová",J390,0)</f>
        <v>0</v>
      </c>
      <c r="BJ390" s="17" t="s">
        <v>80</v>
      </c>
      <c r="BK390" s="190">
        <f>ROUND(I390*H390,2)</f>
        <v>0</v>
      </c>
      <c r="BL390" s="17" t="s">
        <v>148</v>
      </c>
      <c r="BM390" s="189" t="s">
        <v>472</v>
      </c>
    </row>
    <row r="391" s="2" customFormat="1">
      <c r="A391" s="36"/>
      <c r="B391" s="37"/>
      <c r="C391" s="36"/>
      <c r="D391" s="191" t="s">
        <v>149</v>
      </c>
      <c r="E391" s="36"/>
      <c r="F391" s="192" t="s">
        <v>471</v>
      </c>
      <c r="G391" s="36"/>
      <c r="H391" s="36"/>
      <c r="I391" s="193"/>
      <c r="J391" s="36"/>
      <c r="K391" s="36"/>
      <c r="L391" s="37"/>
      <c r="M391" s="194"/>
      <c r="N391" s="195"/>
      <c r="O391" s="75"/>
      <c r="P391" s="75"/>
      <c r="Q391" s="75"/>
      <c r="R391" s="75"/>
      <c r="S391" s="75"/>
      <c r="T391" s="76"/>
      <c r="U391" s="36"/>
      <c r="V391" s="36"/>
      <c r="W391" s="36"/>
      <c r="X391" s="36"/>
      <c r="Y391" s="36"/>
      <c r="Z391" s="36"/>
      <c r="AA391" s="36"/>
      <c r="AB391" s="36"/>
      <c r="AC391" s="36"/>
      <c r="AD391" s="36"/>
      <c r="AE391" s="36"/>
      <c r="AT391" s="17" t="s">
        <v>149</v>
      </c>
      <c r="AU391" s="17" t="s">
        <v>82</v>
      </c>
    </row>
    <row r="392" s="12" customFormat="1" ht="25.92" customHeight="1">
      <c r="A392" s="12"/>
      <c r="B392" s="164"/>
      <c r="C392" s="12"/>
      <c r="D392" s="165" t="s">
        <v>72</v>
      </c>
      <c r="E392" s="166" t="s">
        <v>473</v>
      </c>
      <c r="F392" s="166" t="s">
        <v>474</v>
      </c>
      <c r="G392" s="12"/>
      <c r="H392" s="12"/>
      <c r="I392" s="167"/>
      <c r="J392" s="168">
        <f>BK392</f>
        <v>0</v>
      </c>
      <c r="K392" s="12"/>
      <c r="L392" s="164"/>
      <c r="M392" s="169"/>
      <c r="N392" s="170"/>
      <c r="O392" s="170"/>
      <c r="P392" s="171">
        <f>P393+P436</f>
        <v>0</v>
      </c>
      <c r="Q392" s="170"/>
      <c r="R392" s="171">
        <f>R393+R436</f>
        <v>1.04626946</v>
      </c>
      <c r="S392" s="170"/>
      <c r="T392" s="172">
        <f>T393+T436</f>
        <v>0</v>
      </c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R392" s="165" t="s">
        <v>82</v>
      </c>
      <c r="AT392" s="173" t="s">
        <v>72</v>
      </c>
      <c r="AU392" s="173" t="s">
        <v>73</v>
      </c>
      <c r="AY392" s="165" t="s">
        <v>141</v>
      </c>
      <c r="BK392" s="174">
        <f>BK393+BK436</f>
        <v>0</v>
      </c>
    </row>
    <row r="393" s="12" customFormat="1" ht="22.8" customHeight="1">
      <c r="A393" s="12"/>
      <c r="B393" s="164"/>
      <c r="C393" s="12"/>
      <c r="D393" s="165" t="s">
        <v>72</v>
      </c>
      <c r="E393" s="175" t="s">
        <v>475</v>
      </c>
      <c r="F393" s="175" t="s">
        <v>476</v>
      </c>
      <c r="G393" s="12"/>
      <c r="H393" s="12"/>
      <c r="I393" s="167"/>
      <c r="J393" s="176">
        <f>BK393</f>
        <v>0</v>
      </c>
      <c r="K393" s="12"/>
      <c r="L393" s="164"/>
      <c r="M393" s="169"/>
      <c r="N393" s="170"/>
      <c r="O393" s="170"/>
      <c r="P393" s="171">
        <f>SUM(P394:P435)</f>
        <v>0</v>
      </c>
      <c r="Q393" s="170"/>
      <c r="R393" s="171">
        <f>SUM(R394:R435)</f>
        <v>0.68023845999999999</v>
      </c>
      <c r="S393" s="170"/>
      <c r="T393" s="172">
        <f>SUM(T394:T435)</f>
        <v>0</v>
      </c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R393" s="165" t="s">
        <v>82</v>
      </c>
      <c r="AT393" s="173" t="s">
        <v>72</v>
      </c>
      <c r="AU393" s="173" t="s">
        <v>80</v>
      </c>
      <c r="AY393" s="165" t="s">
        <v>141</v>
      </c>
      <c r="BK393" s="174">
        <f>SUM(BK394:BK435)</f>
        <v>0</v>
      </c>
    </row>
    <row r="394" s="2" customFormat="1" ht="24.15" customHeight="1">
      <c r="A394" s="36"/>
      <c r="B394" s="177"/>
      <c r="C394" s="178" t="s">
        <v>317</v>
      </c>
      <c r="D394" s="178" t="s">
        <v>143</v>
      </c>
      <c r="E394" s="179" t="s">
        <v>477</v>
      </c>
      <c r="F394" s="180" t="s">
        <v>478</v>
      </c>
      <c r="G394" s="181" t="s">
        <v>146</v>
      </c>
      <c r="H394" s="182">
        <v>51.299999999999997</v>
      </c>
      <c r="I394" s="183"/>
      <c r="J394" s="184">
        <f>ROUND(I394*H394,2)</f>
        <v>0</v>
      </c>
      <c r="K394" s="180" t="s">
        <v>147</v>
      </c>
      <c r="L394" s="37"/>
      <c r="M394" s="185" t="s">
        <v>1</v>
      </c>
      <c r="N394" s="186" t="s">
        <v>38</v>
      </c>
      <c r="O394" s="75"/>
      <c r="P394" s="187">
        <f>O394*H394</f>
        <v>0</v>
      </c>
      <c r="Q394" s="187">
        <v>0</v>
      </c>
      <c r="R394" s="187">
        <f>Q394*H394</f>
        <v>0</v>
      </c>
      <c r="S394" s="187">
        <v>0</v>
      </c>
      <c r="T394" s="188">
        <f>S394*H394</f>
        <v>0</v>
      </c>
      <c r="U394" s="36"/>
      <c r="V394" s="36"/>
      <c r="W394" s="36"/>
      <c r="X394" s="36"/>
      <c r="Y394" s="36"/>
      <c r="Z394" s="36"/>
      <c r="AA394" s="36"/>
      <c r="AB394" s="36"/>
      <c r="AC394" s="36"/>
      <c r="AD394" s="36"/>
      <c r="AE394" s="36"/>
      <c r="AR394" s="189" t="s">
        <v>185</v>
      </c>
      <c r="AT394" s="189" t="s">
        <v>143</v>
      </c>
      <c r="AU394" s="189" t="s">
        <v>82</v>
      </c>
      <c r="AY394" s="17" t="s">
        <v>141</v>
      </c>
      <c r="BE394" s="190">
        <f>IF(N394="základní",J394,0)</f>
        <v>0</v>
      </c>
      <c r="BF394" s="190">
        <f>IF(N394="snížená",J394,0)</f>
        <v>0</v>
      </c>
      <c r="BG394" s="190">
        <f>IF(N394="zákl. přenesená",J394,0)</f>
        <v>0</v>
      </c>
      <c r="BH394" s="190">
        <f>IF(N394="sníž. přenesená",J394,0)</f>
        <v>0</v>
      </c>
      <c r="BI394" s="190">
        <f>IF(N394="nulová",J394,0)</f>
        <v>0</v>
      </c>
      <c r="BJ394" s="17" t="s">
        <v>80</v>
      </c>
      <c r="BK394" s="190">
        <f>ROUND(I394*H394,2)</f>
        <v>0</v>
      </c>
      <c r="BL394" s="17" t="s">
        <v>185</v>
      </c>
      <c r="BM394" s="189" t="s">
        <v>479</v>
      </c>
    </row>
    <row r="395" s="2" customFormat="1">
      <c r="A395" s="36"/>
      <c r="B395" s="37"/>
      <c r="C395" s="36"/>
      <c r="D395" s="191" t="s">
        <v>149</v>
      </c>
      <c r="E395" s="36"/>
      <c r="F395" s="192" t="s">
        <v>478</v>
      </c>
      <c r="G395" s="36"/>
      <c r="H395" s="36"/>
      <c r="I395" s="193"/>
      <c r="J395" s="36"/>
      <c r="K395" s="36"/>
      <c r="L395" s="37"/>
      <c r="M395" s="194"/>
      <c r="N395" s="195"/>
      <c r="O395" s="75"/>
      <c r="P395" s="75"/>
      <c r="Q395" s="75"/>
      <c r="R395" s="75"/>
      <c r="S395" s="75"/>
      <c r="T395" s="76"/>
      <c r="U395" s="36"/>
      <c r="V395" s="36"/>
      <c r="W395" s="36"/>
      <c r="X395" s="36"/>
      <c r="Y395" s="36"/>
      <c r="Z395" s="36"/>
      <c r="AA395" s="36"/>
      <c r="AB395" s="36"/>
      <c r="AC395" s="36"/>
      <c r="AD395" s="36"/>
      <c r="AE395" s="36"/>
      <c r="AT395" s="17" t="s">
        <v>149</v>
      </c>
      <c r="AU395" s="17" t="s">
        <v>82</v>
      </c>
    </row>
    <row r="396" s="13" customFormat="1">
      <c r="A396" s="13"/>
      <c r="B396" s="196"/>
      <c r="C396" s="13"/>
      <c r="D396" s="191" t="s">
        <v>150</v>
      </c>
      <c r="E396" s="197" t="s">
        <v>1</v>
      </c>
      <c r="F396" s="198" t="s">
        <v>480</v>
      </c>
      <c r="G396" s="13"/>
      <c r="H396" s="199">
        <v>51.299999999999997</v>
      </c>
      <c r="I396" s="200"/>
      <c r="J396" s="13"/>
      <c r="K396" s="13"/>
      <c r="L396" s="196"/>
      <c r="M396" s="201"/>
      <c r="N396" s="202"/>
      <c r="O396" s="202"/>
      <c r="P396" s="202"/>
      <c r="Q396" s="202"/>
      <c r="R396" s="202"/>
      <c r="S396" s="202"/>
      <c r="T396" s="203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197" t="s">
        <v>150</v>
      </c>
      <c r="AU396" s="197" t="s">
        <v>82</v>
      </c>
      <c r="AV396" s="13" t="s">
        <v>82</v>
      </c>
      <c r="AW396" s="13" t="s">
        <v>30</v>
      </c>
      <c r="AX396" s="13" t="s">
        <v>73</v>
      </c>
      <c r="AY396" s="197" t="s">
        <v>141</v>
      </c>
    </row>
    <row r="397" s="14" customFormat="1">
      <c r="A397" s="14"/>
      <c r="B397" s="204"/>
      <c r="C397" s="14"/>
      <c r="D397" s="191" t="s">
        <v>150</v>
      </c>
      <c r="E397" s="205" t="s">
        <v>1</v>
      </c>
      <c r="F397" s="206" t="s">
        <v>153</v>
      </c>
      <c r="G397" s="14"/>
      <c r="H397" s="207">
        <v>51.299999999999997</v>
      </c>
      <c r="I397" s="208"/>
      <c r="J397" s="14"/>
      <c r="K397" s="14"/>
      <c r="L397" s="204"/>
      <c r="M397" s="209"/>
      <c r="N397" s="210"/>
      <c r="O397" s="210"/>
      <c r="P397" s="210"/>
      <c r="Q397" s="210"/>
      <c r="R397" s="210"/>
      <c r="S397" s="210"/>
      <c r="T397" s="211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05" t="s">
        <v>150</v>
      </c>
      <c r="AU397" s="205" t="s">
        <v>82</v>
      </c>
      <c r="AV397" s="14" t="s">
        <v>148</v>
      </c>
      <c r="AW397" s="14" t="s">
        <v>30</v>
      </c>
      <c r="AX397" s="14" t="s">
        <v>80</v>
      </c>
      <c r="AY397" s="205" t="s">
        <v>141</v>
      </c>
    </row>
    <row r="398" s="2" customFormat="1" ht="16.5" customHeight="1">
      <c r="A398" s="36"/>
      <c r="B398" s="177"/>
      <c r="C398" s="212" t="s">
        <v>481</v>
      </c>
      <c r="D398" s="212" t="s">
        <v>191</v>
      </c>
      <c r="E398" s="213" t="s">
        <v>482</v>
      </c>
      <c r="F398" s="214" t="s">
        <v>483</v>
      </c>
      <c r="G398" s="215" t="s">
        <v>194</v>
      </c>
      <c r="H398" s="216">
        <v>0.017000000000000001</v>
      </c>
      <c r="I398" s="217"/>
      <c r="J398" s="218">
        <f>ROUND(I398*H398,2)</f>
        <v>0</v>
      </c>
      <c r="K398" s="214" t="s">
        <v>147</v>
      </c>
      <c r="L398" s="219"/>
      <c r="M398" s="220" t="s">
        <v>1</v>
      </c>
      <c r="N398" s="221" t="s">
        <v>38</v>
      </c>
      <c r="O398" s="75"/>
      <c r="P398" s="187">
        <f>O398*H398</f>
        <v>0</v>
      </c>
      <c r="Q398" s="187">
        <v>1</v>
      </c>
      <c r="R398" s="187">
        <f>Q398*H398</f>
        <v>0.017000000000000001</v>
      </c>
      <c r="S398" s="187">
        <v>0</v>
      </c>
      <c r="T398" s="188">
        <f>S398*H398</f>
        <v>0</v>
      </c>
      <c r="U398" s="36"/>
      <c r="V398" s="36"/>
      <c r="W398" s="36"/>
      <c r="X398" s="36"/>
      <c r="Y398" s="36"/>
      <c r="Z398" s="36"/>
      <c r="AA398" s="36"/>
      <c r="AB398" s="36"/>
      <c r="AC398" s="36"/>
      <c r="AD398" s="36"/>
      <c r="AE398" s="36"/>
      <c r="AR398" s="189" t="s">
        <v>216</v>
      </c>
      <c r="AT398" s="189" t="s">
        <v>191</v>
      </c>
      <c r="AU398" s="189" t="s">
        <v>82</v>
      </c>
      <c r="AY398" s="17" t="s">
        <v>141</v>
      </c>
      <c r="BE398" s="190">
        <f>IF(N398="základní",J398,0)</f>
        <v>0</v>
      </c>
      <c r="BF398" s="190">
        <f>IF(N398="snížená",J398,0)</f>
        <v>0</v>
      </c>
      <c r="BG398" s="190">
        <f>IF(N398="zákl. přenesená",J398,0)</f>
        <v>0</v>
      </c>
      <c r="BH398" s="190">
        <f>IF(N398="sníž. přenesená",J398,0)</f>
        <v>0</v>
      </c>
      <c r="BI398" s="190">
        <f>IF(N398="nulová",J398,0)</f>
        <v>0</v>
      </c>
      <c r="BJ398" s="17" t="s">
        <v>80</v>
      </c>
      <c r="BK398" s="190">
        <f>ROUND(I398*H398,2)</f>
        <v>0</v>
      </c>
      <c r="BL398" s="17" t="s">
        <v>185</v>
      </c>
      <c r="BM398" s="189" t="s">
        <v>484</v>
      </c>
    </row>
    <row r="399" s="2" customFormat="1">
      <c r="A399" s="36"/>
      <c r="B399" s="37"/>
      <c r="C399" s="36"/>
      <c r="D399" s="191" t="s">
        <v>149</v>
      </c>
      <c r="E399" s="36"/>
      <c r="F399" s="192" t="s">
        <v>483</v>
      </c>
      <c r="G399" s="36"/>
      <c r="H399" s="36"/>
      <c r="I399" s="193"/>
      <c r="J399" s="36"/>
      <c r="K399" s="36"/>
      <c r="L399" s="37"/>
      <c r="M399" s="194"/>
      <c r="N399" s="195"/>
      <c r="O399" s="75"/>
      <c r="P399" s="75"/>
      <c r="Q399" s="75"/>
      <c r="R399" s="75"/>
      <c r="S399" s="75"/>
      <c r="T399" s="76"/>
      <c r="U399" s="36"/>
      <c r="V399" s="36"/>
      <c r="W399" s="36"/>
      <c r="X399" s="36"/>
      <c r="Y399" s="36"/>
      <c r="Z399" s="36"/>
      <c r="AA399" s="36"/>
      <c r="AB399" s="36"/>
      <c r="AC399" s="36"/>
      <c r="AD399" s="36"/>
      <c r="AE399" s="36"/>
      <c r="AT399" s="17" t="s">
        <v>149</v>
      </c>
      <c r="AU399" s="17" t="s">
        <v>82</v>
      </c>
    </row>
    <row r="400" s="13" customFormat="1">
      <c r="A400" s="13"/>
      <c r="B400" s="196"/>
      <c r="C400" s="13"/>
      <c r="D400" s="191" t="s">
        <v>150</v>
      </c>
      <c r="E400" s="197" t="s">
        <v>1</v>
      </c>
      <c r="F400" s="198" t="s">
        <v>485</v>
      </c>
      <c r="G400" s="13"/>
      <c r="H400" s="199">
        <v>0.017000000000000001</v>
      </c>
      <c r="I400" s="200"/>
      <c r="J400" s="13"/>
      <c r="K400" s="13"/>
      <c r="L400" s="196"/>
      <c r="M400" s="201"/>
      <c r="N400" s="202"/>
      <c r="O400" s="202"/>
      <c r="P400" s="202"/>
      <c r="Q400" s="202"/>
      <c r="R400" s="202"/>
      <c r="S400" s="202"/>
      <c r="T400" s="20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197" t="s">
        <v>150</v>
      </c>
      <c r="AU400" s="197" t="s">
        <v>82</v>
      </c>
      <c r="AV400" s="13" t="s">
        <v>82</v>
      </c>
      <c r="AW400" s="13" t="s">
        <v>30</v>
      </c>
      <c r="AX400" s="13" t="s">
        <v>73</v>
      </c>
      <c r="AY400" s="197" t="s">
        <v>141</v>
      </c>
    </row>
    <row r="401" s="14" customFormat="1">
      <c r="A401" s="14"/>
      <c r="B401" s="204"/>
      <c r="C401" s="14"/>
      <c r="D401" s="191" t="s">
        <v>150</v>
      </c>
      <c r="E401" s="205" t="s">
        <v>1</v>
      </c>
      <c r="F401" s="206" t="s">
        <v>153</v>
      </c>
      <c r="G401" s="14"/>
      <c r="H401" s="207">
        <v>0.017000000000000001</v>
      </c>
      <c r="I401" s="208"/>
      <c r="J401" s="14"/>
      <c r="K401" s="14"/>
      <c r="L401" s="204"/>
      <c r="M401" s="209"/>
      <c r="N401" s="210"/>
      <c r="O401" s="210"/>
      <c r="P401" s="210"/>
      <c r="Q401" s="210"/>
      <c r="R401" s="210"/>
      <c r="S401" s="210"/>
      <c r="T401" s="211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05" t="s">
        <v>150</v>
      </c>
      <c r="AU401" s="205" t="s">
        <v>82</v>
      </c>
      <c r="AV401" s="14" t="s">
        <v>148</v>
      </c>
      <c r="AW401" s="14" t="s">
        <v>30</v>
      </c>
      <c r="AX401" s="14" t="s">
        <v>80</v>
      </c>
      <c r="AY401" s="205" t="s">
        <v>141</v>
      </c>
    </row>
    <row r="402" s="2" customFormat="1" ht="24.15" customHeight="1">
      <c r="A402" s="36"/>
      <c r="B402" s="177"/>
      <c r="C402" s="178" t="s">
        <v>325</v>
      </c>
      <c r="D402" s="178" t="s">
        <v>143</v>
      </c>
      <c r="E402" s="179" t="s">
        <v>486</v>
      </c>
      <c r="F402" s="180" t="s">
        <v>487</v>
      </c>
      <c r="G402" s="181" t="s">
        <v>146</v>
      </c>
      <c r="H402" s="182">
        <v>51.299999999999997</v>
      </c>
      <c r="I402" s="183"/>
      <c r="J402" s="184">
        <f>ROUND(I402*H402,2)</f>
        <v>0</v>
      </c>
      <c r="K402" s="180" t="s">
        <v>147</v>
      </c>
      <c r="L402" s="37"/>
      <c r="M402" s="185" t="s">
        <v>1</v>
      </c>
      <c r="N402" s="186" t="s">
        <v>38</v>
      </c>
      <c r="O402" s="75"/>
      <c r="P402" s="187">
        <f>O402*H402</f>
        <v>0</v>
      </c>
      <c r="Q402" s="187">
        <v>0</v>
      </c>
      <c r="R402" s="187">
        <f>Q402*H402</f>
        <v>0</v>
      </c>
      <c r="S402" s="187">
        <v>0</v>
      </c>
      <c r="T402" s="188">
        <f>S402*H402</f>
        <v>0</v>
      </c>
      <c r="U402" s="36"/>
      <c r="V402" s="36"/>
      <c r="W402" s="36"/>
      <c r="X402" s="36"/>
      <c r="Y402" s="36"/>
      <c r="Z402" s="36"/>
      <c r="AA402" s="36"/>
      <c r="AB402" s="36"/>
      <c r="AC402" s="36"/>
      <c r="AD402" s="36"/>
      <c r="AE402" s="36"/>
      <c r="AR402" s="189" t="s">
        <v>185</v>
      </c>
      <c r="AT402" s="189" t="s">
        <v>143</v>
      </c>
      <c r="AU402" s="189" t="s">
        <v>82</v>
      </c>
      <c r="AY402" s="17" t="s">
        <v>141</v>
      </c>
      <c r="BE402" s="190">
        <f>IF(N402="základní",J402,0)</f>
        <v>0</v>
      </c>
      <c r="BF402" s="190">
        <f>IF(N402="snížená",J402,0)</f>
        <v>0</v>
      </c>
      <c r="BG402" s="190">
        <f>IF(N402="zákl. přenesená",J402,0)</f>
        <v>0</v>
      </c>
      <c r="BH402" s="190">
        <f>IF(N402="sníž. přenesená",J402,0)</f>
        <v>0</v>
      </c>
      <c r="BI402" s="190">
        <f>IF(N402="nulová",J402,0)</f>
        <v>0</v>
      </c>
      <c r="BJ402" s="17" t="s">
        <v>80</v>
      </c>
      <c r="BK402" s="190">
        <f>ROUND(I402*H402,2)</f>
        <v>0</v>
      </c>
      <c r="BL402" s="17" t="s">
        <v>185</v>
      </c>
      <c r="BM402" s="189" t="s">
        <v>488</v>
      </c>
    </row>
    <row r="403" s="2" customFormat="1">
      <c r="A403" s="36"/>
      <c r="B403" s="37"/>
      <c r="C403" s="36"/>
      <c r="D403" s="191" t="s">
        <v>149</v>
      </c>
      <c r="E403" s="36"/>
      <c r="F403" s="192" t="s">
        <v>487</v>
      </c>
      <c r="G403" s="36"/>
      <c r="H403" s="36"/>
      <c r="I403" s="193"/>
      <c r="J403" s="36"/>
      <c r="K403" s="36"/>
      <c r="L403" s="37"/>
      <c r="M403" s="194"/>
      <c r="N403" s="195"/>
      <c r="O403" s="75"/>
      <c r="P403" s="75"/>
      <c r="Q403" s="75"/>
      <c r="R403" s="75"/>
      <c r="S403" s="75"/>
      <c r="T403" s="76"/>
      <c r="U403" s="36"/>
      <c r="V403" s="36"/>
      <c r="W403" s="36"/>
      <c r="X403" s="36"/>
      <c r="Y403" s="36"/>
      <c r="Z403" s="36"/>
      <c r="AA403" s="36"/>
      <c r="AB403" s="36"/>
      <c r="AC403" s="36"/>
      <c r="AD403" s="36"/>
      <c r="AE403" s="36"/>
      <c r="AT403" s="17" t="s">
        <v>149</v>
      </c>
      <c r="AU403" s="17" t="s">
        <v>82</v>
      </c>
    </row>
    <row r="404" s="2" customFormat="1" ht="16.5" customHeight="1">
      <c r="A404" s="36"/>
      <c r="B404" s="177"/>
      <c r="C404" s="212" t="s">
        <v>489</v>
      </c>
      <c r="D404" s="212" t="s">
        <v>191</v>
      </c>
      <c r="E404" s="213" t="s">
        <v>490</v>
      </c>
      <c r="F404" s="214" t="s">
        <v>491</v>
      </c>
      <c r="G404" s="215" t="s">
        <v>194</v>
      </c>
      <c r="H404" s="216">
        <v>0.021000000000000001</v>
      </c>
      <c r="I404" s="217"/>
      <c r="J404" s="218">
        <f>ROUND(I404*H404,2)</f>
        <v>0</v>
      </c>
      <c r="K404" s="214" t="s">
        <v>147</v>
      </c>
      <c r="L404" s="219"/>
      <c r="M404" s="220" t="s">
        <v>1</v>
      </c>
      <c r="N404" s="221" t="s">
        <v>38</v>
      </c>
      <c r="O404" s="75"/>
      <c r="P404" s="187">
        <f>O404*H404</f>
        <v>0</v>
      </c>
      <c r="Q404" s="187">
        <v>1</v>
      </c>
      <c r="R404" s="187">
        <f>Q404*H404</f>
        <v>0.021000000000000001</v>
      </c>
      <c r="S404" s="187">
        <v>0</v>
      </c>
      <c r="T404" s="188">
        <f>S404*H404</f>
        <v>0</v>
      </c>
      <c r="U404" s="36"/>
      <c r="V404" s="36"/>
      <c r="W404" s="36"/>
      <c r="X404" s="36"/>
      <c r="Y404" s="36"/>
      <c r="Z404" s="36"/>
      <c r="AA404" s="36"/>
      <c r="AB404" s="36"/>
      <c r="AC404" s="36"/>
      <c r="AD404" s="36"/>
      <c r="AE404" s="36"/>
      <c r="AR404" s="189" t="s">
        <v>216</v>
      </c>
      <c r="AT404" s="189" t="s">
        <v>191</v>
      </c>
      <c r="AU404" s="189" t="s">
        <v>82</v>
      </c>
      <c r="AY404" s="17" t="s">
        <v>141</v>
      </c>
      <c r="BE404" s="190">
        <f>IF(N404="základní",J404,0)</f>
        <v>0</v>
      </c>
      <c r="BF404" s="190">
        <f>IF(N404="snížená",J404,0)</f>
        <v>0</v>
      </c>
      <c r="BG404" s="190">
        <f>IF(N404="zákl. přenesená",J404,0)</f>
        <v>0</v>
      </c>
      <c r="BH404" s="190">
        <f>IF(N404="sníž. přenesená",J404,0)</f>
        <v>0</v>
      </c>
      <c r="BI404" s="190">
        <f>IF(N404="nulová",J404,0)</f>
        <v>0</v>
      </c>
      <c r="BJ404" s="17" t="s">
        <v>80</v>
      </c>
      <c r="BK404" s="190">
        <f>ROUND(I404*H404,2)</f>
        <v>0</v>
      </c>
      <c r="BL404" s="17" t="s">
        <v>185</v>
      </c>
      <c r="BM404" s="189" t="s">
        <v>492</v>
      </c>
    </row>
    <row r="405" s="2" customFormat="1">
      <c r="A405" s="36"/>
      <c r="B405" s="37"/>
      <c r="C405" s="36"/>
      <c r="D405" s="191" t="s">
        <v>149</v>
      </c>
      <c r="E405" s="36"/>
      <c r="F405" s="192" t="s">
        <v>491</v>
      </c>
      <c r="G405" s="36"/>
      <c r="H405" s="36"/>
      <c r="I405" s="193"/>
      <c r="J405" s="36"/>
      <c r="K405" s="36"/>
      <c r="L405" s="37"/>
      <c r="M405" s="194"/>
      <c r="N405" s="195"/>
      <c r="O405" s="75"/>
      <c r="P405" s="75"/>
      <c r="Q405" s="75"/>
      <c r="R405" s="75"/>
      <c r="S405" s="75"/>
      <c r="T405" s="76"/>
      <c r="U405" s="36"/>
      <c r="V405" s="36"/>
      <c r="W405" s="36"/>
      <c r="X405" s="36"/>
      <c r="Y405" s="36"/>
      <c r="Z405" s="36"/>
      <c r="AA405" s="36"/>
      <c r="AB405" s="36"/>
      <c r="AC405" s="36"/>
      <c r="AD405" s="36"/>
      <c r="AE405" s="36"/>
      <c r="AT405" s="17" t="s">
        <v>149</v>
      </c>
      <c r="AU405" s="17" t="s">
        <v>82</v>
      </c>
    </row>
    <row r="406" s="13" customFormat="1">
      <c r="A406" s="13"/>
      <c r="B406" s="196"/>
      <c r="C406" s="13"/>
      <c r="D406" s="191" t="s">
        <v>150</v>
      </c>
      <c r="E406" s="197" t="s">
        <v>1</v>
      </c>
      <c r="F406" s="198" t="s">
        <v>493</v>
      </c>
      <c r="G406" s="13"/>
      <c r="H406" s="199">
        <v>0.021000000000000001</v>
      </c>
      <c r="I406" s="200"/>
      <c r="J406" s="13"/>
      <c r="K406" s="13"/>
      <c r="L406" s="196"/>
      <c r="M406" s="201"/>
      <c r="N406" s="202"/>
      <c r="O406" s="202"/>
      <c r="P406" s="202"/>
      <c r="Q406" s="202"/>
      <c r="R406" s="202"/>
      <c r="S406" s="202"/>
      <c r="T406" s="203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197" t="s">
        <v>150</v>
      </c>
      <c r="AU406" s="197" t="s">
        <v>82</v>
      </c>
      <c r="AV406" s="13" t="s">
        <v>82</v>
      </c>
      <c r="AW406" s="13" t="s">
        <v>30</v>
      </c>
      <c r="AX406" s="13" t="s">
        <v>73</v>
      </c>
      <c r="AY406" s="197" t="s">
        <v>141</v>
      </c>
    </row>
    <row r="407" s="14" customFormat="1">
      <c r="A407" s="14"/>
      <c r="B407" s="204"/>
      <c r="C407" s="14"/>
      <c r="D407" s="191" t="s">
        <v>150</v>
      </c>
      <c r="E407" s="205" t="s">
        <v>1</v>
      </c>
      <c r="F407" s="206" t="s">
        <v>153</v>
      </c>
      <c r="G407" s="14"/>
      <c r="H407" s="207">
        <v>0.021000000000000001</v>
      </c>
      <c r="I407" s="208"/>
      <c r="J407" s="14"/>
      <c r="K407" s="14"/>
      <c r="L407" s="204"/>
      <c r="M407" s="209"/>
      <c r="N407" s="210"/>
      <c r="O407" s="210"/>
      <c r="P407" s="210"/>
      <c r="Q407" s="210"/>
      <c r="R407" s="210"/>
      <c r="S407" s="210"/>
      <c r="T407" s="211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05" t="s">
        <v>150</v>
      </c>
      <c r="AU407" s="205" t="s">
        <v>82</v>
      </c>
      <c r="AV407" s="14" t="s">
        <v>148</v>
      </c>
      <c r="AW407" s="14" t="s">
        <v>30</v>
      </c>
      <c r="AX407" s="14" t="s">
        <v>80</v>
      </c>
      <c r="AY407" s="205" t="s">
        <v>141</v>
      </c>
    </row>
    <row r="408" s="2" customFormat="1" ht="24.15" customHeight="1">
      <c r="A408" s="36"/>
      <c r="B408" s="177"/>
      <c r="C408" s="178" t="s">
        <v>329</v>
      </c>
      <c r="D408" s="178" t="s">
        <v>143</v>
      </c>
      <c r="E408" s="179" t="s">
        <v>494</v>
      </c>
      <c r="F408" s="180" t="s">
        <v>495</v>
      </c>
      <c r="G408" s="181" t="s">
        <v>146</v>
      </c>
      <c r="H408" s="182">
        <v>51.299999999999997</v>
      </c>
      <c r="I408" s="183"/>
      <c r="J408" s="184">
        <f>ROUND(I408*H408,2)</f>
        <v>0</v>
      </c>
      <c r="K408" s="180" t="s">
        <v>147</v>
      </c>
      <c r="L408" s="37"/>
      <c r="M408" s="185" t="s">
        <v>1</v>
      </c>
      <c r="N408" s="186" t="s">
        <v>38</v>
      </c>
      <c r="O408" s="75"/>
      <c r="P408" s="187">
        <f>O408*H408</f>
        <v>0</v>
      </c>
      <c r="Q408" s="187">
        <v>0.00040000000000000002</v>
      </c>
      <c r="R408" s="187">
        <f>Q408*H408</f>
        <v>0.02052</v>
      </c>
      <c r="S408" s="187">
        <v>0</v>
      </c>
      <c r="T408" s="188">
        <f>S408*H408</f>
        <v>0</v>
      </c>
      <c r="U408" s="36"/>
      <c r="V408" s="36"/>
      <c r="W408" s="36"/>
      <c r="X408" s="36"/>
      <c r="Y408" s="36"/>
      <c r="Z408" s="36"/>
      <c r="AA408" s="36"/>
      <c r="AB408" s="36"/>
      <c r="AC408" s="36"/>
      <c r="AD408" s="36"/>
      <c r="AE408" s="36"/>
      <c r="AR408" s="189" t="s">
        <v>185</v>
      </c>
      <c r="AT408" s="189" t="s">
        <v>143</v>
      </c>
      <c r="AU408" s="189" t="s">
        <v>82</v>
      </c>
      <c r="AY408" s="17" t="s">
        <v>141</v>
      </c>
      <c r="BE408" s="190">
        <f>IF(N408="základní",J408,0)</f>
        <v>0</v>
      </c>
      <c r="BF408" s="190">
        <f>IF(N408="snížená",J408,0)</f>
        <v>0</v>
      </c>
      <c r="BG408" s="190">
        <f>IF(N408="zákl. přenesená",J408,0)</f>
        <v>0</v>
      </c>
      <c r="BH408" s="190">
        <f>IF(N408="sníž. přenesená",J408,0)</f>
        <v>0</v>
      </c>
      <c r="BI408" s="190">
        <f>IF(N408="nulová",J408,0)</f>
        <v>0</v>
      </c>
      <c r="BJ408" s="17" t="s">
        <v>80</v>
      </c>
      <c r="BK408" s="190">
        <f>ROUND(I408*H408,2)</f>
        <v>0</v>
      </c>
      <c r="BL408" s="17" t="s">
        <v>185</v>
      </c>
      <c r="BM408" s="189" t="s">
        <v>496</v>
      </c>
    </row>
    <row r="409" s="2" customFormat="1">
      <c r="A409" s="36"/>
      <c r="B409" s="37"/>
      <c r="C409" s="36"/>
      <c r="D409" s="191" t="s">
        <v>149</v>
      </c>
      <c r="E409" s="36"/>
      <c r="F409" s="192" t="s">
        <v>495</v>
      </c>
      <c r="G409" s="36"/>
      <c r="H409" s="36"/>
      <c r="I409" s="193"/>
      <c r="J409" s="36"/>
      <c r="K409" s="36"/>
      <c r="L409" s="37"/>
      <c r="M409" s="194"/>
      <c r="N409" s="195"/>
      <c r="O409" s="75"/>
      <c r="P409" s="75"/>
      <c r="Q409" s="75"/>
      <c r="R409" s="75"/>
      <c r="S409" s="75"/>
      <c r="T409" s="76"/>
      <c r="U409" s="36"/>
      <c r="V409" s="36"/>
      <c r="W409" s="36"/>
      <c r="X409" s="36"/>
      <c r="Y409" s="36"/>
      <c r="Z409" s="36"/>
      <c r="AA409" s="36"/>
      <c r="AB409" s="36"/>
      <c r="AC409" s="36"/>
      <c r="AD409" s="36"/>
      <c r="AE409" s="36"/>
      <c r="AT409" s="17" t="s">
        <v>149</v>
      </c>
      <c r="AU409" s="17" t="s">
        <v>82</v>
      </c>
    </row>
    <row r="410" s="13" customFormat="1">
      <c r="A410" s="13"/>
      <c r="B410" s="196"/>
      <c r="C410" s="13"/>
      <c r="D410" s="191" t="s">
        <v>150</v>
      </c>
      <c r="E410" s="197" t="s">
        <v>1</v>
      </c>
      <c r="F410" s="198" t="s">
        <v>480</v>
      </c>
      <c r="G410" s="13"/>
      <c r="H410" s="199">
        <v>51.299999999999997</v>
      </c>
      <c r="I410" s="200"/>
      <c r="J410" s="13"/>
      <c r="K410" s="13"/>
      <c r="L410" s="196"/>
      <c r="M410" s="201"/>
      <c r="N410" s="202"/>
      <c r="O410" s="202"/>
      <c r="P410" s="202"/>
      <c r="Q410" s="202"/>
      <c r="R410" s="202"/>
      <c r="S410" s="202"/>
      <c r="T410" s="203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197" t="s">
        <v>150</v>
      </c>
      <c r="AU410" s="197" t="s">
        <v>82</v>
      </c>
      <c r="AV410" s="13" t="s">
        <v>82</v>
      </c>
      <c r="AW410" s="13" t="s">
        <v>30</v>
      </c>
      <c r="AX410" s="13" t="s">
        <v>73</v>
      </c>
      <c r="AY410" s="197" t="s">
        <v>141</v>
      </c>
    </row>
    <row r="411" s="14" customFormat="1">
      <c r="A411" s="14"/>
      <c r="B411" s="204"/>
      <c r="C411" s="14"/>
      <c r="D411" s="191" t="s">
        <v>150</v>
      </c>
      <c r="E411" s="205" t="s">
        <v>1</v>
      </c>
      <c r="F411" s="206" t="s">
        <v>153</v>
      </c>
      <c r="G411" s="14"/>
      <c r="H411" s="207">
        <v>51.299999999999997</v>
      </c>
      <c r="I411" s="208"/>
      <c r="J411" s="14"/>
      <c r="K411" s="14"/>
      <c r="L411" s="204"/>
      <c r="M411" s="209"/>
      <c r="N411" s="210"/>
      <c r="O411" s="210"/>
      <c r="P411" s="210"/>
      <c r="Q411" s="210"/>
      <c r="R411" s="210"/>
      <c r="S411" s="210"/>
      <c r="T411" s="211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05" t="s">
        <v>150</v>
      </c>
      <c r="AU411" s="205" t="s">
        <v>82</v>
      </c>
      <c r="AV411" s="14" t="s">
        <v>148</v>
      </c>
      <c r="AW411" s="14" t="s">
        <v>30</v>
      </c>
      <c r="AX411" s="14" t="s">
        <v>80</v>
      </c>
      <c r="AY411" s="205" t="s">
        <v>141</v>
      </c>
    </row>
    <row r="412" s="2" customFormat="1" ht="49.05" customHeight="1">
      <c r="A412" s="36"/>
      <c r="B412" s="177"/>
      <c r="C412" s="212" t="s">
        <v>497</v>
      </c>
      <c r="D412" s="212" t="s">
        <v>191</v>
      </c>
      <c r="E412" s="213" t="s">
        <v>498</v>
      </c>
      <c r="F412" s="214" t="s">
        <v>499</v>
      </c>
      <c r="G412" s="215" t="s">
        <v>146</v>
      </c>
      <c r="H412" s="216">
        <v>111.09</v>
      </c>
      <c r="I412" s="217"/>
      <c r="J412" s="218">
        <f>ROUND(I412*H412,2)</f>
        <v>0</v>
      </c>
      <c r="K412" s="214" t="s">
        <v>147</v>
      </c>
      <c r="L412" s="219"/>
      <c r="M412" s="220" t="s">
        <v>1</v>
      </c>
      <c r="N412" s="221" t="s">
        <v>38</v>
      </c>
      <c r="O412" s="75"/>
      <c r="P412" s="187">
        <f>O412*H412</f>
        <v>0</v>
      </c>
      <c r="Q412" s="187">
        <v>0.0053</v>
      </c>
      <c r="R412" s="187">
        <f>Q412*H412</f>
        <v>0.58877699999999999</v>
      </c>
      <c r="S412" s="187">
        <v>0</v>
      </c>
      <c r="T412" s="188">
        <f>S412*H412</f>
        <v>0</v>
      </c>
      <c r="U412" s="36"/>
      <c r="V412" s="36"/>
      <c r="W412" s="36"/>
      <c r="X412" s="36"/>
      <c r="Y412" s="36"/>
      <c r="Z412" s="36"/>
      <c r="AA412" s="36"/>
      <c r="AB412" s="36"/>
      <c r="AC412" s="36"/>
      <c r="AD412" s="36"/>
      <c r="AE412" s="36"/>
      <c r="AR412" s="189" t="s">
        <v>216</v>
      </c>
      <c r="AT412" s="189" t="s">
        <v>191</v>
      </c>
      <c r="AU412" s="189" t="s">
        <v>82</v>
      </c>
      <c r="AY412" s="17" t="s">
        <v>141</v>
      </c>
      <c r="BE412" s="190">
        <f>IF(N412="základní",J412,0)</f>
        <v>0</v>
      </c>
      <c r="BF412" s="190">
        <f>IF(N412="snížená",J412,0)</f>
        <v>0</v>
      </c>
      <c r="BG412" s="190">
        <f>IF(N412="zákl. přenesená",J412,0)</f>
        <v>0</v>
      </c>
      <c r="BH412" s="190">
        <f>IF(N412="sníž. přenesená",J412,0)</f>
        <v>0</v>
      </c>
      <c r="BI412" s="190">
        <f>IF(N412="nulová",J412,0)</f>
        <v>0</v>
      </c>
      <c r="BJ412" s="17" t="s">
        <v>80</v>
      </c>
      <c r="BK412" s="190">
        <f>ROUND(I412*H412,2)</f>
        <v>0</v>
      </c>
      <c r="BL412" s="17" t="s">
        <v>185</v>
      </c>
      <c r="BM412" s="189" t="s">
        <v>500</v>
      </c>
    </row>
    <row r="413" s="2" customFormat="1">
      <c r="A413" s="36"/>
      <c r="B413" s="37"/>
      <c r="C413" s="36"/>
      <c r="D413" s="191" t="s">
        <v>149</v>
      </c>
      <c r="E413" s="36"/>
      <c r="F413" s="192" t="s">
        <v>499</v>
      </c>
      <c r="G413" s="36"/>
      <c r="H413" s="36"/>
      <c r="I413" s="193"/>
      <c r="J413" s="36"/>
      <c r="K413" s="36"/>
      <c r="L413" s="37"/>
      <c r="M413" s="194"/>
      <c r="N413" s="195"/>
      <c r="O413" s="75"/>
      <c r="P413" s="75"/>
      <c r="Q413" s="75"/>
      <c r="R413" s="75"/>
      <c r="S413" s="75"/>
      <c r="T413" s="76"/>
      <c r="U413" s="36"/>
      <c r="V413" s="36"/>
      <c r="W413" s="36"/>
      <c r="X413" s="36"/>
      <c r="Y413" s="36"/>
      <c r="Z413" s="36"/>
      <c r="AA413" s="36"/>
      <c r="AB413" s="36"/>
      <c r="AC413" s="36"/>
      <c r="AD413" s="36"/>
      <c r="AE413" s="36"/>
      <c r="AT413" s="17" t="s">
        <v>149</v>
      </c>
      <c r="AU413" s="17" t="s">
        <v>82</v>
      </c>
    </row>
    <row r="414" s="13" customFormat="1">
      <c r="A414" s="13"/>
      <c r="B414" s="196"/>
      <c r="C414" s="13"/>
      <c r="D414" s="191" t="s">
        <v>150</v>
      </c>
      <c r="E414" s="197" t="s">
        <v>1</v>
      </c>
      <c r="F414" s="198" t="s">
        <v>501</v>
      </c>
      <c r="G414" s="13"/>
      <c r="H414" s="199">
        <v>111.09</v>
      </c>
      <c r="I414" s="200"/>
      <c r="J414" s="13"/>
      <c r="K414" s="13"/>
      <c r="L414" s="196"/>
      <c r="M414" s="201"/>
      <c r="N414" s="202"/>
      <c r="O414" s="202"/>
      <c r="P414" s="202"/>
      <c r="Q414" s="202"/>
      <c r="R414" s="202"/>
      <c r="S414" s="202"/>
      <c r="T414" s="203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197" t="s">
        <v>150</v>
      </c>
      <c r="AU414" s="197" t="s">
        <v>82</v>
      </c>
      <c r="AV414" s="13" t="s">
        <v>82</v>
      </c>
      <c r="AW414" s="13" t="s">
        <v>30</v>
      </c>
      <c r="AX414" s="13" t="s">
        <v>73</v>
      </c>
      <c r="AY414" s="197" t="s">
        <v>141</v>
      </c>
    </row>
    <row r="415" s="14" customFormat="1">
      <c r="A415" s="14"/>
      <c r="B415" s="204"/>
      <c r="C415" s="14"/>
      <c r="D415" s="191" t="s">
        <v>150</v>
      </c>
      <c r="E415" s="205" t="s">
        <v>1</v>
      </c>
      <c r="F415" s="206" t="s">
        <v>153</v>
      </c>
      <c r="G415" s="14"/>
      <c r="H415" s="207">
        <v>111.09</v>
      </c>
      <c r="I415" s="208"/>
      <c r="J415" s="14"/>
      <c r="K415" s="14"/>
      <c r="L415" s="204"/>
      <c r="M415" s="209"/>
      <c r="N415" s="210"/>
      <c r="O415" s="210"/>
      <c r="P415" s="210"/>
      <c r="Q415" s="210"/>
      <c r="R415" s="210"/>
      <c r="S415" s="210"/>
      <c r="T415" s="211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05" t="s">
        <v>150</v>
      </c>
      <c r="AU415" s="205" t="s">
        <v>82</v>
      </c>
      <c r="AV415" s="14" t="s">
        <v>148</v>
      </c>
      <c r="AW415" s="14" t="s">
        <v>30</v>
      </c>
      <c r="AX415" s="14" t="s">
        <v>80</v>
      </c>
      <c r="AY415" s="205" t="s">
        <v>141</v>
      </c>
    </row>
    <row r="416" s="2" customFormat="1" ht="24.15" customHeight="1">
      <c r="A416" s="36"/>
      <c r="B416" s="177"/>
      <c r="C416" s="178" t="s">
        <v>333</v>
      </c>
      <c r="D416" s="178" t="s">
        <v>143</v>
      </c>
      <c r="E416" s="179" t="s">
        <v>502</v>
      </c>
      <c r="F416" s="180" t="s">
        <v>503</v>
      </c>
      <c r="G416" s="181" t="s">
        <v>146</v>
      </c>
      <c r="H416" s="182">
        <v>51.299999999999997</v>
      </c>
      <c r="I416" s="183"/>
      <c r="J416" s="184">
        <f>ROUND(I416*H416,2)</f>
        <v>0</v>
      </c>
      <c r="K416" s="180" t="s">
        <v>147</v>
      </c>
      <c r="L416" s="37"/>
      <c r="M416" s="185" t="s">
        <v>1</v>
      </c>
      <c r="N416" s="186" t="s">
        <v>38</v>
      </c>
      <c r="O416" s="75"/>
      <c r="P416" s="187">
        <f>O416*H416</f>
        <v>0</v>
      </c>
      <c r="Q416" s="187">
        <v>0</v>
      </c>
      <c r="R416" s="187">
        <f>Q416*H416</f>
        <v>0</v>
      </c>
      <c r="S416" s="187">
        <v>0</v>
      </c>
      <c r="T416" s="188">
        <f>S416*H416</f>
        <v>0</v>
      </c>
      <c r="U416" s="36"/>
      <c r="V416" s="36"/>
      <c r="W416" s="36"/>
      <c r="X416" s="36"/>
      <c r="Y416" s="36"/>
      <c r="Z416" s="36"/>
      <c r="AA416" s="36"/>
      <c r="AB416" s="36"/>
      <c r="AC416" s="36"/>
      <c r="AD416" s="36"/>
      <c r="AE416" s="36"/>
      <c r="AR416" s="189" t="s">
        <v>185</v>
      </c>
      <c r="AT416" s="189" t="s">
        <v>143</v>
      </c>
      <c r="AU416" s="189" t="s">
        <v>82</v>
      </c>
      <c r="AY416" s="17" t="s">
        <v>141</v>
      </c>
      <c r="BE416" s="190">
        <f>IF(N416="základní",J416,0)</f>
        <v>0</v>
      </c>
      <c r="BF416" s="190">
        <f>IF(N416="snížená",J416,0)</f>
        <v>0</v>
      </c>
      <c r="BG416" s="190">
        <f>IF(N416="zákl. přenesená",J416,0)</f>
        <v>0</v>
      </c>
      <c r="BH416" s="190">
        <f>IF(N416="sníž. přenesená",J416,0)</f>
        <v>0</v>
      </c>
      <c r="BI416" s="190">
        <f>IF(N416="nulová",J416,0)</f>
        <v>0</v>
      </c>
      <c r="BJ416" s="17" t="s">
        <v>80</v>
      </c>
      <c r="BK416" s="190">
        <f>ROUND(I416*H416,2)</f>
        <v>0</v>
      </c>
      <c r="BL416" s="17" t="s">
        <v>185</v>
      </c>
      <c r="BM416" s="189" t="s">
        <v>504</v>
      </c>
    </row>
    <row r="417" s="2" customFormat="1">
      <c r="A417" s="36"/>
      <c r="B417" s="37"/>
      <c r="C417" s="36"/>
      <c r="D417" s="191" t="s">
        <v>149</v>
      </c>
      <c r="E417" s="36"/>
      <c r="F417" s="192" t="s">
        <v>503</v>
      </c>
      <c r="G417" s="36"/>
      <c r="H417" s="36"/>
      <c r="I417" s="193"/>
      <c r="J417" s="36"/>
      <c r="K417" s="36"/>
      <c r="L417" s="37"/>
      <c r="M417" s="194"/>
      <c r="N417" s="195"/>
      <c r="O417" s="75"/>
      <c r="P417" s="75"/>
      <c r="Q417" s="75"/>
      <c r="R417" s="75"/>
      <c r="S417" s="75"/>
      <c r="T417" s="76"/>
      <c r="U417" s="36"/>
      <c r="V417" s="36"/>
      <c r="W417" s="36"/>
      <c r="X417" s="36"/>
      <c r="Y417" s="36"/>
      <c r="Z417" s="36"/>
      <c r="AA417" s="36"/>
      <c r="AB417" s="36"/>
      <c r="AC417" s="36"/>
      <c r="AD417" s="36"/>
      <c r="AE417" s="36"/>
      <c r="AT417" s="17" t="s">
        <v>149</v>
      </c>
      <c r="AU417" s="17" t="s">
        <v>82</v>
      </c>
    </row>
    <row r="418" s="2" customFormat="1" ht="24.15" customHeight="1">
      <c r="A418" s="36"/>
      <c r="B418" s="177"/>
      <c r="C418" s="212" t="s">
        <v>505</v>
      </c>
      <c r="D418" s="212" t="s">
        <v>191</v>
      </c>
      <c r="E418" s="213" t="s">
        <v>506</v>
      </c>
      <c r="F418" s="214" t="s">
        <v>507</v>
      </c>
      <c r="G418" s="215" t="s">
        <v>146</v>
      </c>
      <c r="H418" s="216">
        <v>53.865000000000002</v>
      </c>
      <c r="I418" s="217"/>
      <c r="J418" s="218">
        <f>ROUND(I418*H418,2)</f>
        <v>0</v>
      </c>
      <c r="K418" s="214" t="s">
        <v>1</v>
      </c>
      <c r="L418" s="219"/>
      <c r="M418" s="220" t="s">
        <v>1</v>
      </c>
      <c r="N418" s="221" t="s">
        <v>38</v>
      </c>
      <c r="O418" s="75"/>
      <c r="P418" s="187">
        <f>O418*H418</f>
        <v>0</v>
      </c>
      <c r="Q418" s="187">
        <v>0.00050000000000000001</v>
      </c>
      <c r="R418" s="187">
        <f>Q418*H418</f>
        <v>0.026932500000000002</v>
      </c>
      <c r="S418" s="187">
        <v>0</v>
      </c>
      <c r="T418" s="188">
        <f>S418*H418</f>
        <v>0</v>
      </c>
      <c r="U418" s="36"/>
      <c r="V418" s="36"/>
      <c r="W418" s="36"/>
      <c r="X418" s="36"/>
      <c r="Y418" s="36"/>
      <c r="Z418" s="36"/>
      <c r="AA418" s="36"/>
      <c r="AB418" s="36"/>
      <c r="AC418" s="36"/>
      <c r="AD418" s="36"/>
      <c r="AE418" s="36"/>
      <c r="AR418" s="189" t="s">
        <v>216</v>
      </c>
      <c r="AT418" s="189" t="s">
        <v>191</v>
      </c>
      <c r="AU418" s="189" t="s">
        <v>82</v>
      </c>
      <c r="AY418" s="17" t="s">
        <v>141</v>
      </c>
      <c r="BE418" s="190">
        <f>IF(N418="základní",J418,0)</f>
        <v>0</v>
      </c>
      <c r="BF418" s="190">
        <f>IF(N418="snížená",J418,0)</f>
        <v>0</v>
      </c>
      <c r="BG418" s="190">
        <f>IF(N418="zákl. přenesená",J418,0)</f>
        <v>0</v>
      </c>
      <c r="BH418" s="190">
        <f>IF(N418="sníž. přenesená",J418,0)</f>
        <v>0</v>
      </c>
      <c r="BI418" s="190">
        <f>IF(N418="nulová",J418,0)</f>
        <v>0</v>
      </c>
      <c r="BJ418" s="17" t="s">
        <v>80</v>
      </c>
      <c r="BK418" s="190">
        <f>ROUND(I418*H418,2)</f>
        <v>0</v>
      </c>
      <c r="BL418" s="17" t="s">
        <v>185</v>
      </c>
      <c r="BM418" s="189" t="s">
        <v>508</v>
      </c>
    </row>
    <row r="419" s="2" customFormat="1">
      <c r="A419" s="36"/>
      <c r="B419" s="37"/>
      <c r="C419" s="36"/>
      <c r="D419" s="191" t="s">
        <v>149</v>
      </c>
      <c r="E419" s="36"/>
      <c r="F419" s="192" t="s">
        <v>507</v>
      </c>
      <c r="G419" s="36"/>
      <c r="H419" s="36"/>
      <c r="I419" s="193"/>
      <c r="J419" s="36"/>
      <c r="K419" s="36"/>
      <c r="L419" s="37"/>
      <c r="M419" s="194"/>
      <c r="N419" s="195"/>
      <c r="O419" s="75"/>
      <c r="P419" s="75"/>
      <c r="Q419" s="75"/>
      <c r="R419" s="75"/>
      <c r="S419" s="75"/>
      <c r="T419" s="76"/>
      <c r="U419" s="36"/>
      <c r="V419" s="36"/>
      <c r="W419" s="36"/>
      <c r="X419" s="36"/>
      <c r="Y419" s="36"/>
      <c r="Z419" s="36"/>
      <c r="AA419" s="36"/>
      <c r="AB419" s="36"/>
      <c r="AC419" s="36"/>
      <c r="AD419" s="36"/>
      <c r="AE419" s="36"/>
      <c r="AT419" s="17" t="s">
        <v>149</v>
      </c>
      <c r="AU419" s="17" t="s">
        <v>82</v>
      </c>
    </row>
    <row r="420" s="13" customFormat="1">
      <c r="A420" s="13"/>
      <c r="B420" s="196"/>
      <c r="C420" s="13"/>
      <c r="D420" s="191" t="s">
        <v>150</v>
      </c>
      <c r="E420" s="197" t="s">
        <v>1</v>
      </c>
      <c r="F420" s="198" t="s">
        <v>509</v>
      </c>
      <c r="G420" s="13"/>
      <c r="H420" s="199">
        <v>53.865000000000002</v>
      </c>
      <c r="I420" s="200"/>
      <c r="J420" s="13"/>
      <c r="K420" s="13"/>
      <c r="L420" s="196"/>
      <c r="M420" s="201"/>
      <c r="N420" s="202"/>
      <c r="O420" s="202"/>
      <c r="P420" s="202"/>
      <c r="Q420" s="202"/>
      <c r="R420" s="202"/>
      <c r="S420" s="202"/>
      <c r="T420" s="203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197" t="s">
        <v>150</v>
      </c>
      <c r="AU420" s="197" t="s">
        <v>82</v>
      </c>
      <c r="AV420" s="13" t="s">
        <v>82</v>
      </c>
      <c r="AW420" s="13" t="s">
        <v>30</v>
      </c>
      <c r="AX420" s="13" t="s">
        <v>73</v>
      </c>
      <c r="AY420" s="197" t="s">
        <v>141</v>
      </c>
    </row>
    <row r="421" s="14" customFormat="1">
      <c r="A421" s="14"/>
      <c r="B421" s="204"/>
      <c r="C421" s="14"/>
      <c r="D421" s="191" t="s">
        <v>150</v>
      </c>
      <c r="E421" s="205" t="s">
        <v>1</v>
      </c>
      <c r="F421" s="206" t="s">
        <v>153</v>
      </c>
      <c r="G421" s="14"/>
      <c r="H421" s="207">
        <v>53.865000000000002</v>
      </c>
      <c r="I421" s="208"/>
      <c r="J421" s="14"/>
      <c r="K421" s="14"/>
      <c r="L421" s="204"/>
      <c r="M421" s="209"/>
      <c r="N421" s="210"/>
      <c r="O421" s="210"/>
      <c r="P421" s="210"/>
      <c r="Q421" s="210"/>
      <c r="R421" s="210"/>
      <c r="S421" s="210"/>
      <c r="T421" s="211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05" t="s">
        <v>150</v>
      </c>
      <c r="AU421" s="205" t="s">
        <v>82</v>
      </c>
      <c r="AV421" s="14" t="s">
        <v>148</v>
      </c>
      <c r="AW421" s="14" t="s">
        <v>30</v>
      </c>
      <c r="AX421" s="14" t="s">
        <v>80</v>
      </c>
      <c r="AY421" s="205" t="s">
        <v>141</v>
      </c>
    </row>
    <row r="422" s="2" customFormat="1" ht="21.75" customHeight="1">
      <c r="A422" s="36"/>
      <c r="B422" s="177"/>
      <c r="C422" s="178" t="s">
        <v>339</v>
      </c>
      <c r="D422" s="178" t="s">
        <v>143</v>
      </c>
      <c r="E422" s="179" t="s">
        <v>510</v>
      </c>
      <c r="F422" s="180" t="s">
        <v>511</v>
      </c>
      <c r="G422" s="181" t="s">
        <v>159</v>
      </c>
      <c r="H422" s="182">
        <v>16.100000000000001</v>
      </c>
      <c r="I422" s="183"/>
      <c r="J422" s="184">
        <f>ROUND(I422*H422,2)</f>
        <v>0</v>
      </c>
      <c r="K422" s="180" t="s">
        <v>147</v>
      </c>
      <c r="L422" s="37"/>
      <c r="M422" s="185" t="s">
        <v>1</v>
      </c>
      <c r="N422" s="186" t="s">
        <v>38</v>
      </c>
      <c r="O422" s="75"/>
      <c r="P422" s="187">
        <f>O422*H422</f>
        <v>0</v>
      </c>
      <c r="Q422" s="187">
        <v>0.00011</v>
      </c>
      <c r="R422" s="187">
        <f>Q422*H422</f>
        <v>0.0017710000000000002</v>
      </c>
      <c r="S422" s="187">
        <v>0</v>
      </c>
      <c r="T422" s="188">
        <f>S422*H422</f>
        <v>0</v>
      </c>
      <c r="U422" s="36"/>
      <c r="V422" s="36"/>
      <c r="W422" s="36"/>
      <c r="X422" s="36"/>
      <c r="Y422" s="36"/>
      <c r="Z422" s="36"/>
      <c r="AA422" s="36"/>
      <c r="AB422" s="36"/>
      <c r="AC422" s="36"/>
      <c r="AD422" s="36"/>
      <c r="AE422" s="36"/>
      <c r="AR422" s="189" t="s">
        <v>185</v>
      </c>
      <c r="AT422" s="189" t="s">
        <v>143</v>
      </c>
      <c r="AU422" s="189" t="s">
        <v>82</v>
      </c>
      <c r="AY422" s="17" t="s">
        <v>141</v>
      </c>
      <c r="BE422" s="190">
        <f>IF(N422="základní",J422,0)</f>
        <v>0</v>
      </c>
      <c r="BF422" s="190">
        <f>IF(N422="snížená",J422,0)</f>
        <v>0</v>
      </c>
      <c r="BG422" s="190">
        <f>IF(N422="zákl. přenesená",J422,0)</f>
        <v>0</v>
      </c>
      <c r="BH422" s="190">
        <f>IF(N422="sníž. přenesená",J422,0)</f>
        <v>0</v>
      </c>
      <c r="BI422" s="190">
        <f>IF(N422="nulová",J422,0)</f>
        <v>0</v>
      </c>
      <c r="BJ422" s="17" t="s">
        <v>80</v>
      </c>
      <c r="BK422" s="190">
        <f>ROUND(I422*H422,2)</f>
        <v>0</v>
      </c>
      <c r="BL422" s="17" t="s">
        <v>185</v>
      </c>
      <c r="BM422" s="189" t="s">
        <v>512</v>
      </c>
    </row>
    <row r="423" s="2" customFormat="1">
      <c r="A423" s="36"/>
      <c r="B423" s="37"/>
      <c r="C423" s="36"/>
      <c r="D423" s="191" t="s">
        <v>149</v>
      </c>
      <c r="E423" s="36"/>
      <c r="F423" s="192" t="s">
        <v>511</v>
      </c>
      <c r="G423" s="36"/>
      <c r="H423" s="36"/>
      <c r="I423" s="193"/>
      <c r="J423" s="36"/>
      <c r="K423" s="36"/>
      <c r="L423" s="37"/>
      <c r="M423" s="194"/>
      <c r="N423" s="195"/>
      <c r="O423" s="75"/>
      <c r="P423" s="75"/>
      <c r="Q423" s="75"/>
      <c r="R423" s="75"/>
      <c r="S423" s="75"/>
      <c r="T423" s="76"/>
      <c r="U423" s="36"/>
      <c r="V423" s="36"/>
      <c r="W423" s="36"/>
      <c r="X423" s="36"/>
      <c r="Y423" s="36"/>
      <c r="Z423" s="36"/>
      <c r="AA423" s="36"/>
      <c r="AB423" s="36"/>
      <c r="AC423" s="36"/>
      <c r="AD423" s="36"/>
      <c r="AE423" s="36"/>
      <c r="AT423" s="17" t="s">
        <v>149</v>
      </c>
      <c r="AU423" s="17" t="s">
        <v>82</v>
      </c>
    </row>
    <row r="424" s="2" customFormat="1" ht="16.5" customHeight="1">
      <c r="A424" s="36"/>
      <c r="B424" s="177"/>
      <c r="C424" s="212" t="s">
        <v>513</v>
      </c>
      <c r="D424" s="212" t="s">
        <v>191</v>
      </c>
      <c r="E424" s="213" t="s">
        <v>514</v>
      </c>
      <c r="F424" s="214" t="s">
        <v>515</v>
      </c>
      <c r="G424" s="215" t="s">
        <v>159</v>
      </c>
      <c r="H424" s="216">
        <v>16.422000000000001</v>
      </c>
      <c r="I424" s="217"/>
      <c r="J424" s="218">
        <f>ROUND(I424*H424,2)</f>
        <v>0</v>
      </c>
      <c r="K424" s="214" t="s">
        <v>147</v>
      </c>
      <c r="L424" s="219"/>
      <c r="M424" s="220" t="s">
        <v>1</v>
      </c>
      <c r="N424" s="221" t="s">
        <v>38</v>
      </c>
      <c r="O424" s="75"/>
      <c r="P424" s="187">
        <f>O424*H424</f>
        <v>0</v>
      </c>
      <c r="Q424" s="187">
        <v>0.00018000000000000001</v>
      </c>
      <c r="R424" s="187">
        <f>Q424*H424</f>
        <v>0.0029559600000000001</v>
      </c>
      <c r="S424" s="187">
        <v>0</v>
      </c>
      <c r="T424" s="188">
        <f>S424*H424</f>
        <v>0</v>
      </c>
      <c r="U424" s="36"/>
      <c r="V424" s="36"/>
      <c r="W424" s="36"/>
      <c r="X424" s="36"/>
      <c r="Y424" s="36"/>
      <c r="Z424" s="36"/>
      <c r="AA424" s="36"/>
      <c r="AB424" s="36"/>
      <c r="AC424" s="36"/>
      <c r="AD424" s="36"/>
      <c r="AE424" s="36"/>
      <c r="AR424" s="189" t="s">
        <v>216</v>
      </c>
      <c r="AT424" s="189" t="s">
        <v>191</v>
      </c>
      <c r="AU424" s="189" t="s">
        <v>82</v>
      </c>
      <c r="AY424" s="17" t="s">
        <v>141</v>
      </c>
      <c r="BE424" s="190">
        <f>IF(N424="základní",J424,0)</f>
        <v>0</v>
      </c>
      <c r="BF424" s="190">
        <f>IF(N424="snížená",J424,0)</f>
        <v>0</v>
      </c>
      <c r="BG424" s="190">
        <f>IF(N424="zákl. přenesená",J424,0)</f>
        <v>0</v>
      </c>
      <c r="BH424" s="190">
        <f>IF(N424="sníž. přenesená",J424,0)</f>
        <v>0</v>
      </c>
      <c r="BI424" s="190">
        <f>IF(N424="nulová",J424,0)</f>
        <v>0</v>
      </c>
      <c r="BJ424" s="17" t="s">
        <v>80</v>
      </c>
      <c r="BK424" s="190">
        <f>ROUND(I424*H424,2)</f>
        <v>0</v>
      </c>
      <c r="BL424" s="17" t="s">
        <v>185</v>
      </c>
      <c r="BM424" s="189" t="s">
        <v>516</v>
      </c>
    </row>
    <row r="425" s="2" customFormat="1">
      <c r="A425" s="36"/>
      <c r="B425" s="37"/>
      <c r="C425" s="36"/>
      <c r="D425" s="191" t="s">
        <v>149</v>
      </c>
      <c r="E425" s="36"/>
      <c r="F425" s="192" t="s">
        <v>515</v>
      </c>
      <c r="G425" s="36"/>
      <c r="H425" s="36"/>
      <c r="I425" s="193"/>
      <c r="J425" s="36"/>
      <c r="K425" s="36"/>
      <c r="L425" s="37"/>
      <c r="M425" s="194"/>
      <c r="N425" s="195"/>
      <c r="O425" s="75"/>
      <c r="P425" s="75"/>
      <c r="Q425" s="75"/>
      <c r="R425" s="75"/>
      <c r="S425" s="75"/>
      <c r="T425" s="76"/>
      <c r="U425" s="36"/>
      <c r="V425" s="36"/>
      <c r="W425" s="36"/>
      <c r="X425" s="36"/>
      <c r="Y425" s="36"/>
      <c r="Z425" s="36"/>
      <c r="AA425" s="36"/>
      <c r="AB425" s="36"/>
      <c r="AC425" s="36"/>
      <c r="AD425" s="36"/>
      <c r="AE425" s="36"/>
      <c r="AT425" s="17" t="s">
        <v>149</v>
      </c>
      <c r="AU425" s="17" t="s">
        <v>82</v>
      </c>
    </row>
    <row r="426" s="13" customFormat="1">
      <c r="A426" s="13"/>
      <c r="B426" s="196"/>
      <c r="C426" s="13"/>
      <c r="D426" s="191" t="s">
        <v>150</v>
      </c>
      <c r="E426" s="197" t="s">
        <v>1</v>
      </c>
      <c r="F426" s="198" t="s">
        <v>517</v>
      </c>
      <c r="G426" s="13"/>
      <c r="H426" s="199">
        <v>16.422000000000001</v>
      </c>
      <c r="I426" s="200"/>
      <c r="J426" s="13"/>
      <c r="K426" s="13"/>
      <c r="L426" s="196"/>
      <c r="M426" s="201"/>
      <c r="N426" s="202"/>
      <c r="O426" s="202"/>
      <c r="P426" s="202"/>
      <c r="Q426" s="202"/>
      <c r="R426" s="202"/>
      <c r="S426" s="202"/>
      <c r="T426" s="203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197" t="s">
        <v>150</v>
      </c>
      <c r="AU426" s="197" t="s">
        <v>82</v>
      </c>
      <c r="AV426" s="13" t="s">
        <v>82</v>
      </c>
      <c r="AW426" s="13" t="s">
        <v>30</v>
      </c>
      <c r="AX426" s="13" t="s">
        <v>73</v>
      </c>
      <c r="AY426" s="197" t="s">
        <v>141</v>
      </c>
    </row>
    <row r="427" s="14" customFormat="1">
      <c r="A427" s="14"/>
      <c r="B427" s="204"/>
      <c r="C427" s="14"/>
      <c r="D427" s="191" t="s">
        <v>150</v>
      </c>
      <c r="E427" s="205" t="s">
        <v>1</v>
      </c>
      <c r="F427" s="206" t="s">
        <v>153</v>
      </c>
      <c r="G427" s="14"/>
      <c r="H427" s="207">
        <v>16.422000000000001</v>
      </c>
      <c r="I427" s="208"/>
      <c r="J427" s="14"/>
      <c r="K427" s="14"/>
      <c r="L427" s="204"/>
      <c r="M427" s="209"/>
      <c r="N427" s="210"/>
      <c r="O427" s="210"/>
      <c r="P427" s="210"/>
      <c r="Q427" s="210"/>
      <c r="R427" s="210"/>
      <c r="S427" s="210"/>
      <c r="T427" s="211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05" t="s">
        <v>150</v>
      </c>
      <c r="AU427" s="205" t="s">
        <v>82</v>
      </c>
      <c r="AV427" s="14" t="s">
        <v>148</v>
      </c>
      <c r="AW427" s="14" t="s">
        <v>30</v>
      </c>
      <c r="AX427" s="14" t="s">
        <v>80</v>
      </c>
      <c r="AY427" s="205" t="s">
        <v>141</v>
      </c>
    </row>
    <row r="428" s="2" customFormat="1" ht="24.15" customHeight="1">
      <c r="A428" s="36"/>
      <c r="B428" s="177"/>
      <c r="C428" s="212" t="s">
        <v>344</v>
      </c>
      <c r="D428" s="212" t="s">
        <v>191</v>
      </c>
      <c r="E428" s="213" t="s">
        <v>518</v>
      </c>
      <c r="F428" s="214" t="s">
        <v>519</v>
      </c>
      <c r="G428" s="215" t="s">
        <v>225</v>
      </c>
      <c r="H428" s="216">
        <v>48</v>
      </c>
      <c r="I428" s="217"/>
      <c r="J428" s="218">
        <f>ROUND(I428*H428,2)</f>
        <v>0</v>
      </c>
      <c r="K428" s="214" t="s">
        <v>147</v>
      </c>
      <c r="L428" s="219"/>
      <c r="M428" s="220" t="s">
        <v>1</v>
      </c>
      <c r="N428" s="221" t="s">
        <v>38</v>
      </c>
      <c r="O428" s="75"/>
      <c r="P428" s="187">
        <f>O428*H428</f>
        <v>0</v>
      </c>
      <c r="Q428" s="187">
        <v>1.0000000000000001E-05</v>
      </c>
      <c r="R428" s="187">
        <f>Q428*H428</f>
        <v>0.00048000000000000007</v>
      </c>
      <c r="S428" s="187">
        <v>0</v>
      </c>
      <c r="T428" s="188">
        <f>S428*H428</f>
        <v>0</v>
      </c>
      <c r="U428" s="36"/>
      <c r="V428" s="36"/>
      <c r="W428" s="36"/>
      <c r="X428" s="36"/>
      <c r="Y428" s="36"/>
      <c r="Z428" s="36"/>
      <c r="AA428" s="36"/>
      <c r="AB428" s="36"/>
      <c r="AC428" s="36"/>
      <c r="AD428" s="36"/>
      <c r="AE428" s="36"/>
      <c r="AR428" s="189" t="s">
        <v>216</v>
      </c>
      <c r="AT428" s="189" t="s">
        <v>191</v>
      </c>
      <c r="AU428" s="189" t="s">
        <v>82</v>
      </c>
      <c r="AY428" s="17" t="s">
        <v>141</v>
      </c>
      <c r="BE428" s="190">
        <f>IF(N428="základní",J428,0)</f>
        <v>0</v>
      </c>
      <c r="BF428" s="190">
        <f>IF(N428="snížená",J428,0)</f>
        <v>0</v>
      </c>
      <c r="BG428" s="190">
        <f>IF(N428="zákl. přenesená",J428,0)</f>
        <v>0</v>
      </c>
      <c r="BH428" s="190">
        <f>IF(N428="sníž. přenesená",J428,0)</f>
        <v>0</v>
      </c>
      <c r="BI428" s="190">
        <f>IF(N428="nulová",J428,0)</f>
        <v>0</v>
      </c>
      <c r="BJ428" s="17" t="s">
        <v>80</v>
      </c>
      <c r="BK428" s="190">
        <f>ROUND(I428*H428,2)</f>
        <v>0</v>
      </c>
      <c r="BL428" s="17" t="s">
        <v>185</v>
      </c>
      <c r="BM428" s="189" t="s">
        <v>520</v>
      </c>
    </row>
    <row r="429" s="2" customFormat="1">
      <c r="A429" s="36"/>
      <c r="B429" s="37"/>
      <c r="C429" s="36"/>
      <c r="D429" s="191" t="s">
        <v>149</v>
      </c>
      <c r="E429" s="36"/>
      <c r="F429" s="192" t="s">
        <v>519</v>
      </c>
      <c r="G429" s="36"/>
      <c r="H429" s="36"/>
      <c r="I429" s="193"/>
      <c r="J429" s="36"/>
      <c r="K429" s="36"/>
      <c r="L429" s="37"/>
      <c r="M429" s="194"/>
      <c r="N429" s="195"/>
      <c r="O429" s="75"/>
      <c r="P429" s="75"/>
      <c r="Q429" s="75"/>
      <c r="R429" s="75"/>
      <c r="S429" s="75"/>
      <c r="T429" s="76"/>
      <c r="U429" s="36"/>
      <c r="V429" s="36"/>
      <c r="W429" s="36"/>
      <c r="X429" s="36"/>
      <c r="Y429" s="36"/>
      <c r="Z429" s="36"/>
      <c r="AA429" s="36"/>
      <c r="AB429" s="36"/>
      <c r="AC429" s="36"/>
      <c r="AD429" s="36"/>
      <c r="AE429" s="36"/>
      <c r="AT429" s="17" t="s">
        <v>149</v>
      </c>
      <c r="AU429" s="17" t="s">
        <v>82</v>
      </c>
    </row>
    <row r="430" s="2" customFormat="1" ht="16.5" customHeight="1">
      <c r="A430" s="36"/>
      <c r="B430" s="177"/>
      <c r="C430" s="212" t="s">
        <v>521</v>
      </c>
      <c r="D430" s="212" t="s">
        <v>191</v>
      </c>
      <c r="E430" s="213" t="s">
        <v>522</v>
      </c>
      <c r="F430" s="214" t="s">
        <v>523</v>
      </c>
      <c r="G430" s="215" t="s">
        <v>159</v>
      </c>
      <c r="H430" s="216">
        <v>16.100000000000001</v>
      </c>
      <c r="I430" s="217"/>
      <c r="J430" s="218">
        <f>ROUND(I430*H430,2)</f>
        <v>0</v>
      </c>
      <c r="K430" s="214" t="s">
        <v>147</v>
      </c>
      <c r="L430" s="219"/>
      <c r="M430" s="220" t="s">
        <v>1</v>
      </c>
      <c r="N430" s="221" t="s">
        <v>38</v>
      </c>
      <c r="O430" s="75"/>
      <c r="P430" s="187">
        <f>O430*H430</f>
        <v>0</v>
      </c>
      <c r="Q430" s="187">
        <v>2.0000000000000002E-05</v>
      </c>
      <c r="R430" s="187">
        <f>Q430*H430</f>
        <v>0.00032200000000000007</v>
      </c>
      <c r="S430" s="187">
        <v>0</v>
      </c>
      <c r="T430" s="188">
        <f>S430*H430</f>
        <v>0</v>
      </c>
      <c r="U430" s="36"/>
      <c r="V430" s="36"/>
      <c r="W430" s="36"/>
      <c r="X430" s="36"/>
      <c r="Y430" s="36"/>
      <c r="Z430" s="36"/>
      <c r="AA430" s="36"/>
      <c r="AB430" s="36"/>
      <c r="AC430" s="36"/>
      <c r="AD430" s="36"/>
      <c r="AE430" s="36"/>
      <c r="AR430" s="189" t="s">
        <v>216</v>
      </c>
      <c r="AT430" s="189" t="s">
        <v>191</v>
      </c>
      <c r="AU430" s="189" t="s">
        <v>82</v>
      </c>
      <c r="AY430" s="17" t="s">
        <v>141</v>
      </c>
      <c r="BE430" s="190">
        <f>IF(N430="základní",J430,0)</f>
        <v>0</v>
      </c>
      <c r="BF430" s="190">
        <f>IF(N430="snížená",J430,0)</f>
        <v>0</v>
      </c>
      <c r="BG430" s="190">
        <f>IF(N430="zákl. přenesená",J430,0)</f>
        <v>0</v>
      </c>
      <c r="BH430" s="190">
        <f>IF(N430="sníž. přenesená",J430,0)</f>
        <v>0</v>
      </c>
      <c r="BI430" s="190">
        <f>IF(N430="nulová",J430,0)</f>
        <v>0</v>
      </c>
      <c r="BJ430" s="17" t="s">
        <v>80</v>
      </c>
      <c r="BK430" s="190">
        <f>ROUND(I430*H430,2)</f>
        <v>0</v>
      </c>
      <c r="BL430" s="17" t="s">
        <v>185</v>
      </c>
      <c r="BM430" s="189" t="s">
        <v>524</v>
      </c>
    </row>
    <row r="431" s="2" customFormat="1">
      <c r="A431" s="36"/>
      <c r="B431" s="37"/>
      <c r="C431" s="36"/>
      <c r="D431" s="191" t="s">
        <v>149</v>
      </c>
      <c r="E431" s="36"/>
      <c r="F431" s="192" t="s">
        <v>523</v>
      </c>
      <c r="G431" s="36"/>
      <c r="H431" s="36"/>
      <c r="I431" s="193"/>
      <c r="J431" s="36"/>
      <c r="K431" s="36"/>
      <c r="L431" s="37"/>
      <c r="M431" s="194"/>
      <c r="N431" s="195"/>
      <c r="O431" s="75"/>
      <c r="P431" s="75"/>
      <c r="Q431" s="75"/>
      <c r="R431" s="75"/>
      <c r="S431" s="75"/>
      <c r="T431" s="76"/>
      <c r="U431" s="36"/>
      <c r="V431" s="36"/>
      <c r="W431" s="36"/>
      <c r="X431" s="36"/>
      <c r="Y431" s="36"/>
      <c r="Z431" s="36"/>
      <c r="AA431" s="36"/>
      <c r="AB431" s="36"/>
      <c r="AC431" s="36"/>
      <c r="AD431" s="36"/>
      <c r="AE431" s="36"/>
      <c r="AT431" s="17" t="s">
        <v>149</v>
      </c>
      <c r="AU431" s="17" t="s">
        <v>82</v>
      </c>
    </row>
    <row r="432" s="2" customFormat="1" ht="16.5" customHeight="1">
      <c r="A432" s="36"/>
      <c r="B432" s="177"/>
      <c r="C432" s="212" t="s">
        <v>349</v>
      </c>
      <c r="D432" s="212" t="s">
        <v>191</v>
      </c>
      <c r="E432" s="213" t="s">
        <v>525</v>
      </c>
      <c r="F432" s="214" t="s">
        <v>526</v>
      </c>
      <c r="G432" s="215" t="s">
        <v>225</v>
      </c>
      <c r="H432" s="216">
        <v>48</v>
      </c>
      <c r="I432" s="217"/>
      <c r="J432" s="218">
        <f>ROUND(I432*H432,2)</f>
        <v>0</v>
      </c>
      <c r="K432" s="214" t="s">
        <v>147</v>
      </c>
      <c r="L432" s="219"/>
      <c r="M432" s="220" t="s">
        <v>1</v>
      </c>
      <c r="N432" s="221" t="s">
        <v>38</v>
      </c>
      <c r="O432" s="75"/>
      <c r="P432" s="187">
        <f>O432*H432</f>
        <v>0</v>
      </c>
      <c r="Q432" s="187">
        <v>1.0000000000000001E-05</v>
      </c>
      <c r="R432" s="187">
        <f>Q432*H432</f>
        <v>0.00048000000000000007</v>
      </c>
      <c r="S432" s="187">
        <v>0</v>
      </c>
      <c r="T432" s="188">
        <f>S432*H432</f>
        <v>0</v>
      </c>
      <c r="U432" s="36"/>
      <c r="V432" s="36"/>
      <c r="W432" s="36"/>
      <c r="X432" s="36"/>
      <c r="Y432" s="36"/>
      <c r="Z432" s="36"/>
      <c r="AA432" s="36"/>
      <c r="AB432" s="36"/>
      <c r="AC432" s="36"/>
      <c r="AD432" s="36"/>
      <c r="AE432" s="36"/>
      <c r="AR432" s="189" t="s">
        <v>216</v>
      </c>
      <c r="AT432" s="189" t="s">
        <v>191</v>
      </c>
      <c r="AU432" s="189" t="s">
        <v>82</v>
      </c>
      <c r="AY432" s="17" t="s">
        <v>141</v>
      </c>
      <c r="BE432" s="190">
        <f>IF(N432="základní",J432,0)</f>
        <v>0</v>
      </c>
      <c r="BF432" s="190">
        <f>IF(N432="snížená",J432,0)</f>
        <v>0</v>
      </c>
      <c r="BG432" s="190">
        <f>IF(N432="zákl. přenesená",J432,0)</f>
        <v>0</v>
      </c>
      <c r="BH432" s="190">
        <f>IF(N432="sníž. přenesená",J432,0)</f>
        <v>0</v>
      </c>
      <c r="BI432" s="190">
        <f>IF(N432="nulová",J432,0)</f>
        <v>0</v>
      </c>
      <c r="BJ432" s="17" t="s">
        <v>80</v>
      </c>
      <c r="BK432" s="190">
        <f>ROUND(I432*H432,2)</f>
        <v>0</v>
      </c>
      <c r="BL432" s="17" t="s">
        <v>185</v>
      </c>
      <c r="BM432" s="189" t="s">
        <v>527</v>
      </c>
    </row>
    <row r="433" s="2" customFormat="1">
      <c r="A433" s="36"/>
      <c r="B433" s="37"/>
      <c r="C433" s="36"/>
      <c r="D433" s="191" t="s">
        <v>149</v>
      </c>
      <c r="E433" s="36"/>
      <c r="F433" s="192" t="s">
        <v>526</v>
      </c>
      <c r="G433" s="36"/>
      <c r="H433" s="36"/>
      <c r="I433" s="193"/>
      <c r="J433" s="36"/>
      <c r="K433" s="36"/>
      <c r="L433" s="37"/>
      <c r="M433" s="194"/>
      <c r="N433" s="195"/>
      <c r="O433" s="75"/>
      <c r="P433" s="75"/>
      <c r="Q433" s="75"/>
      <c r="R433" s="75"/>
      <c r="S433" s="75"/>
      <c r="T433" s="76"/>
      <c r="U433" s="36"/>
      <c r="V433" s="36"/>
      <c r="W433" s="36"/>
      <c r="X433" s="36"/>
      <c r="Y433" s="36"/>
      <c r="Z433" s="36"/>
      <c r="AA433" s="36"/>
      <c r="AB433" s="36"/>
      <c r="AC433" s="36"/>
      <c r="AD433" s="36"/>
      <c r="AE433" s="36"/>
      <c r="AT433" s="17" t="s">
        <v>149</v>
      </c>
      <c r="AU433" s="17" t="s">
        <v>82</v>
      </c>
    </row>
    <row r="434" s="2" customFormat="1" ht="24.15" customHeight="1">
      <c r="A434" s="36"/>
      <c r="B434" s="177"/>
      <c r="C434" s="178" t="s">
        <v>528</v>
      </c>
      <c r="D434" s="178" t="s">
        <v>143</v>
      </c>
      <c r="E434" s="179" t="s">
        <v>529</v>
      </c>
      <c r="F434" s="180" t="s">
        <v>530</v>
      </c>
      <c r="G434" s="181" t="s">
        <v>146</v>
      </c>
      <c r="H434" s="182">
        <v>51.299999999999997</v>
      </c>
      <c r="I434" s="183"/>
      <c r="J434" s="184">
        <f>ROUND(I434*H434,2)</f>
        <v>0</v>
      </c>
      <c r="K434" s="180" t="s">
        <v>147</v>
      </c>
      <c r="L434" s="37"/>
      <c r="M434" s="185" t="s">
        <v>1</v>
      </c>
      <c r="N434" s="186" t="s">
        <v>38</v>
      </c>
      <c r="O434" s="75"/>
      <c r="P434" s="187">
        <f>O434*H434</f>
        <v>0</v>
      </c>
      <c r="Q434" s="187">
        <v>0</v>
      </c>
      <c r="R434" s="187">
        <f>Q434*H434</f>
        <v>0</v>
      </c>
      <c r="S434" s="187">
        <v>0</v>
      </c>
      <c r="T434" s="188">
        <f>S434*H434</f>
        <v>0</v>
      </c>
      <c r="U434" s="36"/>
      <c r="V434" s="36"/>
      <c r="W434" s="36"/>
      <c r="X434" s="36"/>
      <c r="Y434" s="36"/>
      <c r="Z434" s="36"/>
      <c r="AA434" s="36"/>
      <c r="AB434" s="36"/>
      <c r="AC434" s="36"/>
      <c r="AD434" s="36"/>
      <c r="AE434" s="36"/>
      <c r="AR434" s="189" t="s">
        <v>185</v>
      </c>
      <c r="AT434" s="189" t="s">
        <v>143</v>
      </c>
      <c r="AU434" s="189" t="s">
        <v>82</v>
      </c>
      <c r="AY434" s="17" t="s">
        <v>141</v>
      </c>
      <c r="BE434" s="190">
        <f>IF(N434="základní",J434,0)</f>
        <v>0</v>
      </c>
      <c r="BF434" s="190">
        <f>IF(N434="snížená",J434,0)</f>
        <v>0</v>
      </c>
      <c r="BG434" s="190">
        <f>IF(N434="zákl. přenesená",J434,0)</f>
        <v>0</v>
      </c>
      <c r="BH434" s="190">
        <f>IF(N434="sníž. přenesená",J434,0)</f>
        <v>0</v>
      </c>
      <c r="BI434" s="190">
        <f>IF(N434="nulová",J434,0)</f>
        <v>0</v>
      </c>
      <c r="BJ434" s="17" t="s">
        <v>80</v>
      </c>
      <c r="BK434" s="190">
        <f>ROUND(I434*H434,2)</f>
        <v>0</v>
      </c>
      <c r="BL434" s="17" t="s">
        <v>185</v>
      </c>
      <c r="BM434" s="189" t="s">
        <v>531</v>
      </c>
    </row>
    <row r="435" s="2" customFormat="1">
      <c r="A435" s="36"/>
      <c r="B435" s="37"/>
      <c r="C435" s="36"/>
      <c r="D435" s="191" t="s">
        <v>149</v>
      </c>
      <c r="E435" s="36"/>
      <c r="F435" s="192" t="s">
        <v>530</v>
      </c>
      <c r="G435" s="36"/>
      <c r="H435" s="36"/>
      <c r="I435" s="193"/>
      <c r="J435" s="36"/>
      <c r="K435" s="36"/>
      <c r="L435" s="37"/>
      <c r="M435" s="194"/>
      <c r="N435" s="195"/>
      <c r="O435" s="75"/>
      <c r="P435" s="75"/>
      <c r="Q435" s="75"/>
      <c r="R435" s="75"/>
      <c r="S435" s="75"/>
      <c r="T435" s="76"/>
      <c r="U435" s="36"/>
      <c r="V435" s="36"/>
      <c r="W435" s="36"/>
      <c r="X435" s="36"/>
      <c r="Y435" s="36"/>
      <c r="Z435" s="36"/>
      <c r="AA435" s="36"/>
      <c r="AB435" s="36"/>
      <c r="AC435" s="36"/>
      <c r="AD435" s="36"/>
      <c r="AE435" s="36"/>
      <c r="AT435" s="17" t="s">
        <v>149</v>
      </c>
      <c r="AU435" s="17" t="s">
        <v>82</v>
      </c>
    </row>
    <row r="436" s="12" customFormat="1" ht="22.8" customHeight="1">
      <c r="A436" s="12"/>
      <c r="B436" s="164"/>
      <c r="C436" s="12"/>
      <c r="D436" s="165" t="s">
        <v>72</v>
      </c>
      <c r="E436" s="175" t="s">
        <v>532</v>
      </c>
      <c r="F436" s="175" t="s">
        <v>533</v>
      </c>
      <c r="G436" s="12"/>
      <c r="H436" s="12"/>
      <c r="I436" s="167"/>
      <c r="J436" s="176">
        <f>BK436</f>
        <v>0</v>
      </c>
      <c r="K436" s="12"/>
      <c r="L436" s="164"/>
      <c r="M436" s="169"/>
      <c r="N436" s="170"/>
      <c r="O436" s="170"/>
      <c r="P436" s="171">
        <f>SUM(P437:P452)</f>
        <v>0</v>
      </c>
      <c r="Q436" s="170"/>
      <c r="R436" s="171">
        <f>SUM(R437:R452)</f>
        <v>0.366031</v>
      </c>
      <c r="S436" s="170"/>
      <c r="T436" s="172">
        <f>SUM(T437:T452)</f>
        <v>0</v>
      </c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R436" s="165" t="s">
        <v>82</v>
      </c>
      <c r="AT436" s="173" t="s">
        <v>72</v>
      </c>
      <c r="AU436" s="173" t="s">
        <v>80</v>
      </c>
      <c r="AY436" s="165" t="s">
        <v>141</v>
      </c>
      <c r="BK436" s="174">
        <f>SUM(BK437:BK452)</f>
        <v>0</v>
      </c>
    </row>
    <row r="437" s="2" customFormat="1" ht="16.5" customHeight="1">
      <c r="A437" s="36"/>
      <c r="B437" s="177"/>
      <c r="C437" s="178" t="s">
        <v>353</v>
      </c>
      <c r="D437" s="178" t="s">
        <v>143</v>
      </c>
      <c r="E437" s="179" t="s">
        <v>534</v>
      </c>
      <c r="F437" s="180" t="s">
        <v>535</v>
      </c>
      <c r="G437" s="181" t="s">
        <v>278</v>
      </c>
      <c r="H437" s="182">
        <v>312.62</v>
      </c>
      <c r="I437" s="183"/>
      <c r="J437" s="184">
        <f>ROUND(I437*H437,2)</f>
        <v>0</v>
      </c>
      <c r="K437" s="180" t="s">
        <v>147</v>
      </c>
      <c r="L437" s="37"/>
      <c r="M437" s="185" t="s">
        <v>1</v>
      </c>
      <c r="N437" s="186" t="s">
        <v>38</v>
      </c>
      <c r="O437" s="75"/>
      <c r="P437" s="187">
        <f>O437*H437</f>
        <v>0</v>
      </c>
      <c r="Q437" s="187">
        <v>5.0000000000000002E-05</v>
      </c>
      <c r="R437" s="187">
        <f>Q437*H437</f>
        <v>0.015631000000000003</v>
      </c>
      <c r="S437" s="187">
        <v>0</v>
      </c>
      <c r="T437" s="188">
        <f>S437*H437</f>
        <v>0</v>
      </c>
      <c r="U437" s="36"/>
      <c r="V437" s="36"/>
      <c r="W437" s="36"/>
      <c r="X437" s="36"/>
      <c r="Y437" s="36"/>
      <c r="Z437" s="36"/>
      <c r="AA437" s="36"/>
      <c r="AB437" s="36"/>
      <c r="AC437" s="36"/>
      <c r="AD437" s="36"/>
      <c r="AE437" s="36"/>
      <c r="AR437" s="189" t="s">
        <v>185</v>
      </c>
      <c r="AT437" s="189" t="s">
        <v>143</v>
      </c>
      <c r="AU437" s="189" t="s">
        <v>82</v>
      </c>
      <c r="AY437" s="17" t="s">
        <v>141</v>
      </c>
      <c r="BE437" s="190">
        <f>IF(N437="základní",J437,0)</f>
        <v>0</v>
      </c>
      <c r="BF437" s="190">
        <f>IF(N437="snížená",J437,0)</f>
        <v>0</v>
      </c>
      <c r="BG437" s="190">
        <f>IF(N437="zákl. přenesená",J437,0)</f>
        <v>0</v>
      </c>
      <c r="BH437" s="190">
        <f>IF(N437="sníž. přenesená",J437,0)</f>
        <v>0</v>
      </c>
      <c r="BI437" s="190">
        <f>IF(N437="nulová",J437,0)</f>
        <v>0</v>
      </c>
      <c r="BJ437" s="17" t="s">
        <v>80</v>
      </c>
      <c r="BK437" s="190">
        <f>ROUND(I437*H437,2)</f>
        <v>0</v>
      </c>
      <c r="BL437" s="17" t="s">
        <v>185</v>
      </c>
      <c r="BM437" s="189" t="s">
        <v>536</v>
      </c>
    </row>
    <row r="438" s="2" customFormat="1">
      <c r="A438" s="36"/>
      <c r="B438" s="37"/>
      <c r="C438" s="36"/>
      <c r="D438" s="191" t="s">
        <v>149</v>
      </c>
      <c r="E438" s="36"/>
      <c r="F438" s="192" t="s">
        <v>535</v>
      </c>
      <c r="G438" s="36"/>
      <c r="H438" s="36"/>
      <c r="I438" s="193"/>
      <c r="J438" s="36"/>
      <c r="K438" s="36"/>
      <c r="L438" s="37"/>
      <c r="M438" s="194"/>
      <c r="N438" s="195"/>
      <c r="O438" s="75"/>
      <c r="P438" s="75"/>
      <c r="Q438" s="75"/>
      <c r="R438" s="75"/>
      <c r="S438" s="75"/>
      <c r="T438" s="76"/>
      <c r="U438" s="36"/>
      <c r="V438" s="36"/>
      <c r="W438" s="36"/>
      <c r="X438" s="36"/>
      <c r="Y438" s="36"/>
      <c r="Z438" s="36"/>
      <c r="AA438" s="36"/>
      <c r="AB438" s="36"/>
      <c r="AC438" s="36"/>
      <c r="AD438" s="36"/>
      <c r="AE438" s="36"/>
      <c r="AT438" s="17" t="s">
        <v>149</v>
      </c>
      <c r="AU438" s="17" t="s">
        <v>82</v>
      </c>
    </row>
    <row r="439" s="13" customFormat="1">
      <c r="A439" s="13"/>
      <c r="B439" s="196"/>
      <c r="C439" s="13"/>
      <c r="D439" s="191" t="s">
        <v>150</v>
      </c>
      <c r="E439" s="197" t="s">
        <v>1</v>
      </c>
      <c r="F439" s="198" t="s">
        <v>537</v>
      </c>
      <c r="G439" s="13"/>
      <c r="H439" s="199">
        <v>312.62</v>
      </c>
      <c r="I439" s="200"/>
      <c r="J439" s="13"/>
      <c r="K439" s="13"/>
      <c r="L439" s="196"/>
      <c r="M439" s="201"/>
      <c r="N439" s="202"/>
      <c r="O439" s="202"/>
      <c r="P439" s="202"/>
      <c r="Q439" s="202"/>
      <c r="R439" s="202"/>
      <c r="S439" s="202"/>
      <c r="T439" s="203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197" t="s">
        <v>150</v>
      </c>
      <c r="AU439" s="197" t="s">
        <v>82</v>
      </c>
      <c r="AV439" s="13" t="s">
        <v>82</v>
      </c>
      <c r="AW439" s="13" t="s">
        <v>30</v>
      </c>
      <c r="AX439" s="13" t="s">
        <v>73</v>
      </c>
      <c r="AY439" s="197" t="s">
        <v>141</v>
      </c>
    </row>
    <row r="440" s="14" customFormat="1">
      <c r="A440" s="14"/>
      <c r="B440" s="204"/>
      <c r="C440" s="14"/>
      <c r="D440" s="191" t="s">
        <v>150</v>
      </c>
      <c r="E440" s="205" t="s">
        <v>1</v>
      </c>
      <c r="F440" s="206" t="s">
        <v>153</v>
      </c>
      <c r="G440" s="14"/>
      <c r="H440" s="207">
        <v>312.62</v>
      </c>
      <c r="I440" s="208"/>
      <c r="J440" s="14"/>
      <c r="K440" s="14"/>
      <c r="L440" s="204"/>
      <c r="M440" s="209"/>
      <c r="N440" s="210"/>
      <c r="O440" s="210"/>
      <c r="P440" s="210"/>
      <c r="Q440" s="210"/>
      <c r="R440" s="210"/>
      <c r="S440" s="210"/>
      <c r="T440" s="211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05" t="s">
        <v>150</v>
      </c>
      <c r="AU440" s="205" t="s">
        <v>82</v>
      </c>
      <c r="AV440" s="14" t="s">
        <v>148</v>
      </c>
      <c r="AW440" s="14" t="s">
        <v>30</v>
      </c>
      <c r="AX440" s="14" t="s">
        <v>80</v>
      </c>
      <c r="AY440" s="205" t="s">
        <v>141</v>
      </c>
    </row>
    <row r="441" s="2" customFormat="1" ht="16.5" customHeight="1">
      <c r="A441" s="36"/>
      <c r="B441" s="177"/>
      <c r="C441" s="212" t="s">
        <v>538</v>
      </c>
      <c r="D441" s="212" t="s">
        <v>191</v>
      </c>
      <c r="E441" s="213" t="s">
        <v>539</v>
      </c>
      <c r="F441" s="214" t="s">
        <v>540</v>
      </c>
      <c r="G441" s="215" t="s">
        <v>146</v>
      </c>
      <c r="H441" s="216">
        <v>24</v>
      </c>
      <c r="I441" s="217"/>
      <c r="J441" s="218">
        <f>ROUND(I441*H441,2)</f>
        <v>0</v>
      </c>
      <c r="K441" s="214" t="s">
        <v>147</v>
      </c>
      <c r="L441" s="219"/>
      <c r="M441" s="220" t="s">
        <v>1</v>
      </c>
      <c r="N441" s="221" t="s">
        <v>38</v>
      </c>
      <c r="O441" s="75"/>
      <c r="P441" s="187">
        <f>O441*H441</f>
        <v>0</v>
      </c>
      <c r="Q441" s="187">
        <v>0.0146</v>
      </c>
      <c r="R441" s="187">
        <f>Q441*H441</f>
        <v>0.35039999999999999</v>
      </c>
      <c r="S441" s="187">
        <v>0</v>
      </c>
      <c r="T441" s="188">
        <f>S441*H441</f>
        <v>0</v>
      </c>
      <c r="U441" s="36"/>
      <c r="V441" s="36"/>
      <c r="W441" s="36"/>
      <c r="X441" s="36"/>
      <c r="Y441" s="36"/>
      <c r="Z441" s="36"/>
      <c r="AA441" s="36"/>
      <c r="AB441" s="36"/>
      <c r="AC441" s="36"/>
      <c r="AD441" s="36"/>
      <c r="AE441" s="36"/>
      <c r="AR441" s="189" t="s">
        <v>216</v>
      </c>
      <c r="AT441" s="189" t="s">
        <v>191</v>
      </c>
      <c r="AU441" s="189" t="s">
        <v>82</v>
      </c>
      <c r="AY441" s="17" t="s">
        <v>141</v>
      </c>
      <c r="BE441" s="190">
        <f>IF(N441="základní",J441,0)</f>
        <v>0</v>
      </c>
      <c r="BF441" s="190">
        <f>IF(N441="snížená",J441,0)</f>
        <v>0</v>
      </c>
      <c r="BG441" s="190">
        <f>IF(N441="zákl. přenesená",J441,0)</f>
        <v>0</v>
      </c>
      <c r="BH441" s="190">
        <f>IF(N441="sníž. přenesená",J441,0)</f>
        <v>0</v>
      </c>
      <c r="BI441" s="190">
        <f>IF(N441="nulová",J441,0)</f>
        <v>0</v>
      </c>
      <c r="BJ441" s="17" t="s">
        <v>80</v>
      </c>
      <c r="BK441" s="190">
        <f>ROUND(I441*H441,2)</f>
        <v>0</v>
      </c>
      <c r="BL441" s="17" t="s">
        <v>185</v>
      </c>
      <c r="BM441" s="189" t="s">
        <v>541</v>
      </c>
    </row>
    <row r="442" s="2" customFormat="1">
      <c r="A442" s="36"/>
      <c r="B442" s="37"/>
      <c r="C442" s="36"/>
      <c r="D442" s="191" t="s">
        <v>149</v>
      </c>
      <c r="E442" s="36"/>
      <c r="F442" s="192" t="s">
        <v>540</v>
      </c>
      <c r="G442" s="36"/>
      <c r="H442" s="36"/>
      <c r="I442" s="193"/>
      <c r="J442" s="36"/>
      <c r="K442" s="36"/>
      <c r="L442" s="37"/>
      <c r="M442" s="194"/>
      <c r="N442" s="195"/>
      <c r="O442" s="75"/>
      <c r="P442" s="75"/>
      <c r="Q442" s="75"/>
      <c r="R442" s="75"/>
      <c r="S442" s="75"/>
      <c r="T442" s="76"/>
      <c r="U442" s="36"/>
      <c r="V442" s="36"/>
      <c r="W442" s="36"/>
      <c r="X442" s="36"/>
      <c r="Y442" s="36"/>
      <c r="Z442" s="36"/>
      <c r="AA442" s="36"/>
      <c r="AB442" s="36"/>
      <c r="AC442" s="36"/>
      <c r="AD442" s="36"/>
      <c r="AE442" s="36"/>
      <c r="AT442" s="17" t="s">
        <v>149</v>
      </c>
      <c r="AU442" s="17" t="s">
        <v>82</v>
      </c>
    </row>
    <row r="443" s="13" customFormat="1">
      <c r="A443" s="13"/>
      <c r="B443" s="196"/>
      <c r="C443" s="13"/>
      <c r="D443" s="191" t="s">
        <v>150</v>
      </c>
      <c r="E443" s="197" t="s">
        <v>1</v>
      </c>
      <c r="F443" s="198" t="s">
        <v>542</v>
      </c>
      <c r="G443" s="13"/>
      <c r="H443" s="199">
        <v>24</v>
      </c>
      <c r="I443" s="200"/>
      <c r="J443" s="13"/>
      <c r="K443" s="13"/>
      <c r="L443" s="196"/>
      <c r="M443" s="201"/>
      <c r="N443" s="202"/>
      <c r="O443" s="202"/>
      <c r="P443" s="202"/>
      <c r="Q443" s="202"/>
      <c r="R443" s="202"/>
      <c r="S443" s="202"/>
      <c r="T443" s="203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197" t="s">
        <v>150</v>
      </c>
      <c r="AU443" s="197" t="s">
        <v>82</v>
      </c>
      <c r="AV443" s="13" t="s">
        <v>82</v>
      </c>
      <c r="AW443" s="13" t="s">
        <v>30</v>
      </c>
      <c r="AX443" s="13" t="s">
        <v>73</v>
      </c>
      <c r="AY443" s="197" t="s">
        <v>141</v>
      </c>
    </row>
    <row r="444" s="14" customFormat="1">
      <c r="A444" s="14"/>
      <c r="B444" s="204"/>
      <c r="C444" s="14"/>
      <c r="D444" s="191" t="s">
        <v>150</v>
      </c>
      <c r="E444" s="205" t="s">
        <v>1</v>
      </c>
      <c r="F444" s="206" t="s">
        <v>153</v>
      </c>
      <c r="G444" s="14"/>
      <c r="H444" s="207">
        <v>24</v>
      </c>
      <c r="I444" s="208"/>
      <c r="J444" s="14"/>
      <c r="K444" s="14"/>
      <c r="L444" s="204"/>
      <c r="M444" s="209"/>
      <c r="N444" s="210"/>
      <c r="O444" s="210"/>
      <c r="P444" s="210"/>
      <c r="Q444" s="210"/>
      <c r="R444" s="210"/>
      <c r="S444" s="210"/>
      <c r="T444" s="211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05" t="s">
        <v>150</v>
      </c>
      <c r="AU444" s="205" t="s">
        <v>82</v>
      </c>
      <c r="AV444" s="14" t="s">
        <v>148</v>
      </c>
      <c r="AW444" s="14" t="s">
        <v>30</v>
      </c>
      <c r="AX444" s="14" t="s">
        <v>80</v>
      </c>
      <c r="AY444" s="205" t="s">
        <v>141</v>
      </c>
    </row>
    <row r="445" s="2" customFormat="1" ht="24.15" customHeight="1">
      <c r="A445" s="36"/>
      <c r="B445" s="177"/>
      <c r="C445" s="178" t="s">
        <v>356</v>
      </c>
      <c r="D445" s="178" t="s">
        <v>143</v>
      </c>
      <c r="E445" s="179" t="s">
        <v>543</v>
      </c>
      <c r="F445" s="180" t="s">
        <v>544</v>
      </c>
      <c r="G445" s="181" t="s">
        <v>225</v>
      </c>
      <c r="H445" s="182">
        <v>16</v>
      </c>
      <c r="I445" s="183"/>
      <c r="J445" s="184">
        <f>ROUND(I445*H445,2)</f>
        <v>0</v>
      </c>
      <c r="K445" s="180" t="s">
        <v>147</v>
      </c>
      <c r="L445" s="37"/>
      <c r="M445" s="185" t="s">
        <v>1</v>
      </c>
      <c r="N445" s="186" t="s">
        <v>38</v>
      </c>
      <c r="O445" s="75"/>
      <c r="P445" s="187">
        <f>O445*H445</f>
        <v>0</v>
      </c>
      <c r="Q445" s="187">
        <v>0</v>
      </c>
      <c r="R445" s="187">
        <f>Q445*H445</f>
        <v>0</v>
      </c>
      <c r="S445" s="187">
        <v>0</v>
      </c>
      <c r="T445" s="188">
        <f>S445*H445</f>
        <v>0</v>
      </c>
      <c r="U445" s="36"/>
      <c r="V445" s="36"/>
      <c r="W445" s="36"/>
      <c r="X445" s="36"/>
      <c r="Y445" s="36"/>
      <c r="Z445" s="36"/>
      <c r="AA445" s="36"/>
      <c r="AB445" s="36"/>
      <c r="AC445" s="36"/>
      <c r="AD445" s="36"/>
      <c r="AE445" s="36"/>
      <c r="AR445" s="189" t="s">
        <v>185</v>
      </c>
      <c r="AT445" s="189" t="s">
        <v>143</v>
      </c>
      <c r="AU445" s="189" t="s">
        <v>82</v>
      </c>
      <c r="AY445" s="17" t="s">
        <v>141</v>
      </c>
      <c r="BE445" s="190">
        <f>IF(N445="základní",J445,0)</f>
        <v>0</v>
      </c>
      <c r="BF445" s="190">
        <f>IF(N445="snížená",J445,0)</f>
        <v>0</v>
      </c>
      <c r="BG445" s="190">
        <f>IF(N445="zákl. přenesená",J445,0)</f>
        <v>0</v>
      </c>
      <c r="BH445" s="190">
        <f>IF(N445="sníž. přenesená",J445,0)</f>
        <v>0</v>
      </c>
      <c r="BI445" s="190">
        <f>IF(N445="nulová",J445,0)</f>
        <v>0</v>
      </c>
      <c r="BJ445" s="17" t="s">
        <v>80</v>
      </c>
      <c r="BK445" s="190">
        <f>ROUND(I445*H445,2)</f>
        <v>0</v>
      </c>
      <c r="BL445" s="17" t="s">
        <v>185</v>
      </c>
      <c r="BM445" s="189" t="s">
        <v>545</v>
      </c>
    </row>
    <row r="446" s="2" customFormat="1">
      <c r="A446" s="36"/>
      <c r="B446" s="37"/>
      <c r="C446" s="36"/>
      <c r="D446" s="191" t="s">
        <v>149</v>
      </c>
      <c r="E446" s="36"/>
      <c r="F446" s="192" t="s">
        <v>544</v>
      </c>
      <c r="G446" s="36"/>
      <c r="H446" s="36"/>
      <c r="I446" s="193"/>
      <c r="J446" s="36"/>
      <c r="K446" s="36"/>
      <c r="L446" s="37"/>
      <c r="M446" s="194"/>
      <c r="N446" s="195"/>
      <c r="O446" s="75"/>
      <c r="P446" s="75"/>
      <c r="Q446" s="75"/>
      <c r="R446" s="75"/>
      <c r="S446" s="75"/>
      <c r="T446" s="76"/>
      <c r="U446" s="36"/>
      <c r="V446" s="36"/>
      <c r="W446" s="36"/>
      <c r="X446" s="36"/>
      <c r="Y446" s="36"/>
      <c r="Z446" s="36"/>
      <c r="AA446" s="36"/>
      <c r="AB446" s="36"/>
      <c r="AC446" s="36"/>
      <c r="AD446" s="36"/>
      <c r="AE446" s="36"/>
      <c r="AT446" s="17" t="s">
        <v>149</v>
      </c>
      <c r="AU446" s="17" t="s">
        <v>82</v>
      </c>
    </row>
    <row r="447" s="13" customFormat="1">
      <c r="A447" s="13"/>
      <c r="B447" s="196"/>
      <c r="C447" s="13"/>
      <c r="D447" s="191" t="s">
        <v>150</v>
      </c>
      <c r="E447" s="197" t="s">
        <v>1</v>
      </c>
      <c r="F447" s="198" t="s">
        <v>546</v>
      </c>
      <c r="G447" s="13"/>
      <c r="H447" s="199">
        <v>16</v>
      </c>
      <c r="I447" s="200"/>
      <c r="J447" s="13"/>
      <c r="K447" s="13"/>
      <c r="L447" s="196"/>
      <c r="M447" s="201"/>
      <c r="N447" s="202"/>
      <c r="O447" s="202"/>
      <c r="P447" s="202"/>
      <c r="Q447" s="202"/>
      <c r="R447" s="202"/>
      <c r="S447" s="202"/>
      <c r="T447" s="203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197" t="s">
        <v>150</v>
      </c>
      <c r="AU447" s="197" t="s">
        <v>82</v>
      </c>
      <c r="AV447" s="13" t="s">
        <v>82</v>
      </c>
      <c r="AW447" s="13" t="s">
        <v>30</v>
      </c>
      <c r="AX447" s="13" t="s">
        <v>73</v>
      </c>
      <c r="AY447" s="197" t="s">
        <v>141</v>
      </c>
    </row>
    <row r="448" s="14" customFormat="1">
      <c r="A448" s="14"/>
      <c r="B448" s="204"/>
      <c r="C448" s="14"/>
      <c r="D448" s="191" t="s">
        <v>150</v>
      </c>
      <c r="E448" s="205" t="s">
        <v>1</v>
      </c>
      <c r="F448" s="206" t="s">
        <v>153</v>
      </c>
      <c r="G448" s="14"/>
      <c r="H448" s="207">
        <v>16</v>
      </c>
      <c r="I448" s="208"/>
      <c r="J448" s="14"/>
      <c r="K448" s="14"/>
      <c r="L448" s="204"/>
      <c r="M448" s="209"/>
      <c r="N448" s="210"/>
      <c r="O448" s="210"/>
      <c r="P448" s="210"/>
      <c r="Q448" s="210"/>
      <c r="R448" s="210"/>
      <c r="S448" s="210"/>
      <c r="T448" s="211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05" t="s">
        <v>150</v>
      </c>
      <c r="AU448" s="205" t="s">
        <v>82</v>
      </c>
      <c r="AV448" s="14" t="s">
        <v>148</v>
      </c>
      <c r="AW448" s="14" t="s">
        <v>30</v>
      </c>
      <c r="AX448" s="14" t="s">
        <v>80</v>
      </c>
      <c r="AY448" s="205" t="s">
        <v>141</v>
      </c>
    </row>
    <row r="449" s="2" customFormat="1" ht="24.15" customHeight="1">
      <c r="A449" s="36"/>
      <c r="B449" s="177"/>
      <c r="C449" s="178" t="s">
        <v>547</v>
      </c>
      <c r="D449" s="178" t="s">
        <v>143</v>
      </c>
      <c r="E449" s="179" t="s">
        <v>548</v>
      </c>
      <c r="F449" s="180" t="s">
        <v>549</v>
      </c>
      <c r="G449" s="181" t="s">
        <v>159</v>
      </c>
      <c r="H449" s="182">
        <v>25.800000000000001</v>
      </c>
      <c r="I449" s="183"/>
      <c r="J449" s="184">
        <f>ROUND(I449*H449,2)</f>
        <v>0</v>
      </c>
      <c r="K449" s="180" t="s">
        <v>147</v>
      </c>
      <c r="L449" s="37"/>
      <c r="M449" s="185" t="s">
        <v>1</v>
      </c>
      <c r="N449" s="186" t="s">
        <v>38</v>
      </c>
      <c r="O449" s="75"/>
      <c r="P449" s="187">
        <f>O449*H449</f>
        <v>0</v>
      </c>
      <c r="Q449" s="187">
        <v>0</v>
      </c>
      <c r="R449" s="187">
        <f>Q449*H449</f>
        <v>0</v>
      </c>
      <c r="S449" s="187">
        <v>0</v>
      </c>
      <c r="T449" s="188">
        <f>S449*H449</f>
        <v>0</v>
      </c>
      <c r="U449" s="36"/>
      <c r="V449" s="36"/>
      <c r="W449" s="36"/>
      <c r="X449" s="36"/>
      <c r="Y449" s="36"/>
      <c r="Z449" s="36"/>
      <c r="AA449" s="36"/>
      <c r="AB449" s="36"/>
      <c r="AC449" s="36"/>
      <c r="AD449" s="36"/>
      <c r="AE449" s="36"/>
      <c r="AR449" s="189" t="s">
        <v>185</v>
      </c>
      <c r="AT449" s="189" t="s">
        <v>143</v>
      </c>
      <c r="AU449" s="189" t="s">
        <v>82</v>
      </c>
      <c r="AY449" s="17" t="s">
        <v>141</v>
      </c>
      <c r="BE449" s="190">
        <f>IF(N449="základní",J449,0)</f>
        <v>0</v>
      </c>
      <c r="BF449" s="190">
        <f>IF(N449="snížená",J449,0)</f>
        <v>0</v>
      </c>
      <c r="BG449" s="190">
        <f>IF(N449="zákl. přenesená",J449,0)</f>
        <v>0</v>
      </c>
      <c r="BH449" s="190">
        <f>IF(N449="sníž. přenesená",J449,0)</f>
        <v>0</v>
      </c>
      <c r="BI449" s="190">
        <f>IF(N449="nulová",J449,0)</f>
        <v>0</v>
      </c>
      <c r="BJ449" s="17" t="s">
        <v>80</v>
      </c>
      <c r="BK449" s="190">
        <f>ROUND(I449*H449,2)</f>
        <v>0</v>
      </c>
      <c r="BL449" s="17" t="s">
        <v>185</v>
      </c>
      <c r="BM449" s="189" t="s">
        <v>550</v>
      </c>
    </row>
    <row r="450" s="2" customFormat="1">
      <c r="A450" s="36"/>
      <c r="B450" s="37"/>
      <c r="C450" s="36"/>
      <c r="D450" s="191" t="s">
        <v>149</v>
      </c>
      <c r="E450" s="36"/>
      <c r="F450" s="192" t="s">
        <v>549</v>
      </c>
      <c r="G450" s="36"/>
      <c r="H450" s="36"/>
      <c r="I450" s="193"/>
      <c r="J450" s="36"/>
      <c r="K450" s="36"/>
      <c r="L450" s="37"/>
      <c r="M450" s="194"/>
      <c r="N450" s="195"/>
      <c r="O450" s="75"/>
      <c r="P450" s="75"/>
      <c r="Q450" s="75"/>
      <c r="R450" s="75"/>
      <c r="S450" s="75"/>
      <c r="T450" s="76"/>
      <c r="U450" s="36"/>
      <c r="V450" s="36"/>
      <c r="W450" s="36"/>
      <c r="X450" s="36"/>
      <c r="Y450" s="36"/>
      <c r="Z450" s="36"/>
      <c r="AA450" s="36"/>
      <c r="AB450" s="36"/>
      <c r="AC450" s="36"/>
      <c r="AD450" s="36"/>
      <c r="AE450" s="36"/>
      <c r="AT450" s="17" t="s">
        <v>149</v>
      </c>
      <c r="AU450" s="17" t="s">
        <v>82</v>
      </c>
    </row>
    <row r="451" s="13" customFormat="1">
      <c r="A451" s="13"/>
      <c r="B451" s="196"/>
      <c r="C451" s="13"/>
      <c r="D451" s="191" t="s">
        <v>150</v>
      </c>
      <c r="E451" s="197" t="s">
        <v>1</v>
      </c>
      <c r="F451" s="198" t="s">
        <v>551</v>
      </c>
      <c r="G451" s="13"/>
      <c r="H451" s="199">
        <v>25.800000000000001</v>
      </c>
      <c r="I451" s="200"/>
      <c r="J451" s="13"/>
      <c r="K451" s="13"/>
      <c r="L451" s="196"/>
      <c r="M451" s="201"/>
      <c r="N451" s="202"/>
      <c r="O451" s="202"/>
      <c r="P451" s="202"/>
      <c r="Q451" s="202"/>
      <c r="R451" s="202"/>
      <c r="S451" s="202"/>
      <c r="T451" s="203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197" t="s">
        <v>150</v>
      </c>
      <c r="AU451" s="197" t="s">
        <v>82</v>
      </c>
      <c r="AV451" s="13" t="s">
        <v>82</v>
      </c>
      <c r="AW451" s="13" t="s">
        <v>30</v>
      </c>
      <c r="AX451" s="13" t="s">
        <v>73</v>
      </c>
      <c r="AY451" s="197" t="s">
        <v>141</v>
      </c>
    </row>
    <row r="452" s="14" customFormat="1">
      <c r="A452" s="14"/>
      <c r="B452" s="204"/>
      <c r="C452" s="14"/>
      <c r="D452" s="191" t="s">
        <v>150</v>
      </c>
      <c r="E452" s="205" t="s">
        <v>1</v>
      </c>
      <c r="F452" s="206" t="s">
        <v>153</v>
      </c>
      <c r="G452" s="14"/>
      <c r="H452" s="207">
        <v>25.800000000000001</v>
      </c>
      <c r="I452" s="208"/>
      <c r="J452" s="14"/>
      <c r="K452" s="14"/>
      <c r="L452" s="204"/>
      <c r="M452" s="209"/>
      <c r="N452" s="210"/>
      <c r="O452" s="210"/>
      <c r="P452" s="210"/>
      <c r="Q452" s="210"/>
      <c r="R452" s="210"/>
      <c r="S452" s="210"/>
      <c r="T452" s="211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05" t="s">
        <v>150</v>
      </c>
      <c r="AU452" s="205" t="s">
        <v>82</v>
      </c>
      <c r="AV452" s="14" t="s">
        <v>148</v>
      </c>
      <c r="AW452" s="14" t="s">
        <v>30</v>
      </c>
      <c r="AX452" s="14" t="s">
        <v>80</v>
      </c>
      <c r="AY452" s="205" t="s">
        <v>141</v>
      </c>
    </row>
    <row r="453" s="12" customFormat="1" ht="25.92" customHeight="1">
      <c r="A453" s="12"/>
      <c r="B453" s="164"/>
      <c r="C453" s="12"/>
      <c r="D453" s="165" t="s">
        <v>72</v>
      </c>
      <c r="E453" s="166" t="s">
        <v>552</v>
      </c>
      <c r="F453" s="166" t="s">
        <v>553</v>
      </c>
      <c r="G453" s="12"/>
      <c r="H453" s="12"/>
      <c r="I453" s="167"/>
      <c r="J453" s="168">
        <f>BK453</f>
        <v>0</v>
      </c>
      <c r="K453" s="12"/>
      <c r="L453" s="164"/>
      <c r="M453" s="169"/>
      <c r="N453" s="170"/>
      <c r="O453" s="170"/>
      <c r="P453" s="171">
        <f>SUM(P454:P456)</f>
        <v>0</v>
      </c>
      <c r="Q453" s="170"/>
      <c r="R453" s="171">
        <f>SUM(R454:R456)</f>
        <v>0</v>
      </c>
      <c r="S453" s="170"/>
      <c r="T453" s="172">
        <f>SUM(T454:T456)</f>
        <v>0</v>
      </c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R453" s="165" t="s">
        <v>148</v>
      </c>
      <c r="AT453" s="173" t="s">
        <v>72</v>
      </c>
      <c r="AU453" s="173" t="s">
        <v>73</v>
      </c>
      <c r="AY453" s="165" t="s">
        <v>141</v>
      </c>
      <c r="BK453" s="174">
        <f>SUM(BK454:BK456)</f>
        <v>0</v>
      </c>
    </row>
    <row r="454" s="2" customFormat="1" ht="24.15" customHeight="1">
      <c r="A454" s="36"/>
      <c r="B454" s="177"/>
      <c r="C454" s="178" t="s">
        <v>361</v>
      </c>
      <c r="D454" s="178" t="s">
        <v>143</v>
      </c>
      <c r="E454" s="179" t="s">
        <v>554</v>
      </c>
      <c r="F454" s="180" t="s">
        <v>555</v>
      </c>
      <c r="G454" s="181" t="s">
        <v>225</v>
      </c>
      <c r="H454" s="182">
        <v>1</v>
      </c>
      <c r="I454" s="183"/>
      <c r="J454" s="184">
        <f>ROUND(I454*H454,2)</f>
        <v>0</v>
      </c>
      <c r="K454" s="180" t="s">
        <v>1</v>
      </c>
      <c r="L454" s="37"/>
      <c r="M454" s="185" t="s">
        <v>1</v>
      </c>
      <c r="N454" s="186" t="s">
        <v>38</v>
      </c>
      <c r="O454" s="75"/>
      <c r="P454" s="187">
        <f>O454*H454</f>
        <v>0</v>
      </c>
      <c r="Q454" s="187">
        <v>0</v>
      </c>
      <c r="R454" s="187">
        <f>Q454*H454</f>
        <v>0</v>
      </c>
      <c r="S454" s="187">
        <v>0</v>
      </c>
      <c r="T454" s="188">
        <f>S454*H454</f>
        <v>0</v>
      </c>
      <c r="U454" s="36"/>
      <c r="V454" s="36"/>
      <c r="W454" s="36"/>
      <c r="X454" s="36"/>
      <c r="Y454" s="36"/>
      <c r="Z454" s="36"/>
      <c r="AA454" s="36"/>
      <c r="AB454" s="36"/>
      <c r="AC454" s="36"/>
      <c r="AD454" s="36"/>
      <c r="AE454" s="36"/>
      <c r="AR454" s="189" t="s">
        <v>556</v>
      </c>
      <c r="AT454" s="189" t="s">
        <v>143</v>
      </c>
      <c r="AU454" s="189" t="s">
        <v>80</v>
      </c>
      <c r="AY454" s="17" t="s">
        <v>141</v>
      </c>
      <c r="BE454" s="190">
        <f>IF(N454="základní",J454,0)</f>
        <v>0</v>
      </c>
      <c r="BF454" s="190">
        <f>IF(N454="snížená",J454,0)</f>
        <v>0</v>
      </c>
      <c r="BG454" s="190">
        <f>IF(N454="zákl. přenesená",J454,0)</f>
        <v>0</v>
      </c>
      <c r="BH454" s="190">
        <f>IF(N454="sníž. přenesená",J454,0)</f>
        <v>0</v>
      </c>
      <c r="BI454" s="190">
        <f>IF(N454="nulová",J454,0)</f>
        <v>0</v>
      </c>
      <c r="BJ454" s="17" t="s">
        <v>80</v>
      </c>
      <c r="BK454" s="190">
        <f>ROUND(I454*H454,2)</f>
        <v>0</v>
      </c>
      <c r="BL454" s="17" t="s">
        <v>556</v>
      </c>
      <c r="BM454" s="189" t="s">
        <v>557</v>
      </c>
    </row>
    <row r="455" s="2" customFormat="1">
      <c r="A455" s="36"/>
      <c r="B455" s="37"/>
      <c r="C455" s="36"/>
      <c r="D455" s="191" t="s">
        <v>149</v>
      </c>
      <c r="E455" s="36"/>
      <c r="F455" s="192" t="s">
        <v>558</v>
      </c>
      <c r="G455" s="36"/>
      <c r="H455" s="36"/>
      <c r="I455" s="193"/>
      <c r="J455" s="36"/>
      <c r="K455" s="36"/>
      <c r="L455" s="37"/>
      <c r="M455" s="194"/>
      <c r="N455" s="195"/>
      <c r="O455" s="75"/>
      <c r="P455" s="75"/>
      <c r="Q455" s="75"/>
      <c r="R455" s="75"/>
      <c r="S455" s="75"/>
      <c r="T455" s="76"/>
      <c r="U455" s="36"/>
      <c r="V455" s="36"/>
      <c r="W455" s="36"/>
      <c r="X455" s="36"/>
      <c r="Y455" s="36"/>
      <c r="Z455" s="36"/>
      <c r="AA455" s="36"/>
      <c r="AB455" s="36"/>
      <c r="AC455" s="36"/>
      <c r="AD455" s="36"/>
      <c r="AE455" s="36"/>
      <c r="AT455" s="17" t="s">
        <v>149</v>
      </c>
      <c r="AU455" s="17" t="s">
        <v>80</v>
      </c>
    </row>
    <row r="456" s="2" customFormat="1">
      <c r="A456" s="36"/>
      <c r="B456" s="37"/>
      <c r="C456" s="36"/>
      <c r="D456" s="191" t="s">
        <v>334</v>
      </c>
      <c r="E456" s="36"/>
      <c r="F456" s="222" t="s">
        <v>559</v>
      </c>
      <c r="G456" s="36"/>
      <c r="H456" s="36"/>
      <c r="I456" s="193"/>
      <c r="J456" s="36"/>
      <c r="K456" s="36"/>
      <c r="L456" s="37"/>
      <c r="M456" s="223"/>
      <c r="N456" s="224"/>
      <c r="O456" s="225"/>
      <c r="P456" s="225"/>
      <c r="Q456" s="225"/>
      <c r="R456" s="225"/>
      <c r="S456" s="225"/>
      <c r="T456" s="226"/>
      <c r="U456" s="36"/>
      <c r="V456" s="36"/>
      <c r="W456" s="36"/>
      <c r="X456" s="36"/>
      <c r="Y456" s="36"/>
      <c r="Z456" s="36"/>
      <c r="AA456" s="36"/>
      <c r="AB456" s="36"/>
      <c r="AC456" s="36"/>
      <c r="AD456" s="36"/>
      <c r="AE456" s="36"/>
      <c r="AT456" s="17" t="s">
        <v>334</v>
      </c>
      <c r="AU456" s="17" t="s">
        <v>80</v>
      </c>
    </row>
    <row r="457" s="2" customFormat="1" ht="6.96" customHeight="1">
      <c r="A457" s="36"/>
      <c r="B457" s="58"/>
      <c r="C457" s="59"/>
      <c r="D457" s="59"/>
      <c r="E457" s="59"/>
      <c r="F457" s="59"/>
      <c r="G457" s="59"/>
      <c r="H457" s="59"/>
      <c r="I457" s="59"/>
      <c r="J457" s="59"/>
      <c r="K457" s="59"/>
      <c r="L457" s="37"/>
      <c r="M457" s="36"/>
      <c r="O457" s="36"/>
      <c r="P457" s="36"/>
      <c r="Q457" s="36"/>
      <c r="R457" s="36"/>
      <c r="S457" s="36"/>
      <c r="T457" s="36"/>
      <c r="U457" s="36"/>
      <c r="V457" s="36"/>
      <c r="W457" s="36"/>
      <c r="X457" s="36"/>
      <c r="Y457" s="36"/>
      <c r="Z457" s="36"/>
      <c r="AA457" s="36"/>
      <c r="AB457" s="36"/>
      <c r="AC457" s="36"/>
      <c r="AD457" s="36"/>
      <c r="AE457" s="36"/>
    </row>
  </sheetData>
  <autoFilter ref="C132:K45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1:H121"/>
    <mergeCell ref="E123:H123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="1" customFormat="1" ht="24.96" customHeight="1">
      <c r="B4" s="20"/>
      <c r="D4" s="21" t="s">
        <v>103</v>
      </c>
      <c r="L4" s="20"/>
      <c r="M4" s="126" t="s">
        <v>10</v>
      </c>
      <c r="AT4" s="17" t="s">
        <v>3</v>
      </c>
    </row>
    <row r="5" s="1" customFormat="1" ht="6.96" customHeight="1">
      <c r="B5" s="20"/>
      <c r="L5" s="20"/>
    </row>
    <row r="6" s="1" customFormat="1" ht="12" customHeight="1">
      <c r="B6" s="20"/>
      <c r="D6" s="30" t="s">
        <v>16</v>
      </c>
      <c r="L6" s="20"/>
    </row>
    <row r="7" s="1" customFormat="1" ht="16.5" customHeight="1">
      <c r="B7" s="20"/>
      <c r="E7" s="127" t="str">
        <f>'Rekapitulace stavby'!K6</f>
        <v>2023-08-Krinec - Oprava objektů v úseku Křinec - Obora</v>
      </c>
      <c r="F7" s="30"/>
      <c r="G7" s="30"/>
      <c r="H7" s="30"/>
      <c r="L7" s="20"/>
    </row>
    <row r="8" s="1" customFormat="1" ht="12" customHeight="1">
      <c r="B8" s="20"/>
      <c r="D8" s="30" t="s">
        <v>104</v>
      </c>
      <c r="L8" s="20"/>
    </row>
    <row r="9" s="2" customFormat="1" ht="16.5" customHeight="1">
      <c r="A9" s="36"/>
      <c r="B9" s="37"/>
      <c r="C9" s="36"/>
      <c r="D9" s="36"/>
      <c r="E9" s="127" t="s">
        <v>105</v>
      </c>
      <c r="F9" s="36"/>
      <c r="G9" s="36"/>
      <c r="H9" s="36"/>
      <c r="I9" s="36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37"/>
      <c r="C10" s="36"/>
      <c r="D10" s="30" t="s">
        <v>106</v>
      </c>
      <c r="E10" s="36"/>
      <c r="F10" s="36"/>
      <c r="G10" s="36"/>
      <c r="H10" s="36"/>
      <c r="I10" s="36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37"/>
      <c r="C11" s="36"/>
      <c r="D11" s="36"/>
      <c r="E11" s="65" t="s">
        <v>560</v>
      </c>
      <c r="F11" s="36"/>
      <c r="G11" s="36"/>
      <c r="H11" s="36"/>
      <c r="I11" s="36"/>
      <c r="J11" s="36"/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37"/>
      <c r="C12" s="36"/>
      <c r="D12" s="36"/>
      <c r="E12" s="36"/>
      <c r="F12" s="36"/>
      <c r="G12" s="36"/>
      <c r="H12" s="36"/>
      <c r="I12" s="36"/>
      <c r="J12" s="36"/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37"/>
      <c r="C13" s="36"/>
      <c r="D13" s="30" t="s">
        <v>18</v>
      </c>
      <c r="E13" s="36"/>
      <c r="F13" s="25" t="s">
        <v>1</v>
      </c>
      <c r="G13" s="36"/>
      <c r="H13" s="36"/>
      <c r="I13" s="30" t="s">
        <v>19</v>
      </c>
      <c r="J13" s="25" t="s">
        <v>1</v>
      </c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20</v>
      </c>
      <c r="E14" s="36"/>
      <c r="F14" s="25" t="s">
        <v>21</v>
      </c>
      <c r="G14" s="36"/>
      <c r="H14" s="36"/>
      <c r="I14" s="30" t="s">
        <v>22</v>
      </c>
      <c r="J14" s="67" t="str">
        <f>'Rekapitulace stavby'!AN8</f>
        <v>2. 8. 2023</v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37"/>
      <c r="C15" s="36"/>
      <c r="D15" s="36"/>
      <c r="E15" s="36"/>
      <c r="F15" s="36"/>
      <c r="G15" s="36"/>
      <c r="H15" s="36"/>
      <c r="I15" s="36"/>
      <c r="J15" s="36"/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37"/>
      <c r="C16" s="36"/>
      <c r="D16" s="30" t="s">
        <v>24</v>
      </c>
      <c r="E16" s="36"/>
      <c r="F16" s="36"/>
      <c r="G16" s="36"/>
      <c r="H16" s="36"/>
      <c r="I16" s="30" t="s">
        <v>25</v>
      </c>
      <c r="J16" s="25" t="str">
        <f>IF('Rekapitulace stavby'!AN10="","",'Rekapitulace stavby'!AN10)</f>
        <v/>
      </c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37"/>
      <c r="C17" s="36"/>
      <c r="D17" s="36"/>
      <c r="E17" s="25" t="str">
        <f>IF('Rekapitulace stavby'!E11="","",'Rekapitulace stavby'!E11)</f>
        <v xml:space="preserve"> </v>
      </c>
      <c r="F17" s="36"/>
      <c r="G17" s="36"/>
      <c r="H17" s="36"/>
      <c r="I17" s="30" t="s">
        <v>26</v>
      </c>
      <c r="J17" s="25" t="str">
        <f>IF('Rekapitulace stavby'!AN11="","",'Rekapitulace stavby'!AN11)</f>
        <v/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37"/>
      <c r="C18" s="36"/>
      <c r="D18" s="36"/>
      <c r="E18" s="36"/>
      <c r="F18" s="36"/>
      <c r="G18" s="36"/>
      <c r="H18" s="36"/>
      <c r="I18" s="36"/>
      <c r="J18" s="36"/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37"/>
      <c r="C19" s="36"/>
      <c r="D19" s="30" t="s">
        <v>27</v>
      </c>
      <c r="E19" s="36"/>
      <c r="F19" s="36"/>
      <c r="G19" s="36"/>
      <c r="H19" s="36"/>
      <c r="I19" s="30" t="s">
        <v>25</v>
      </c>
      <c r="J19" s="31" t="str">
        <f>'Rekapitulace stavby'!AN13</f>
        <v>Vyplň údaj</v>
      </c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37"/>
      <c r="C20" s="36"/>
      <c r="D20" s="36"/>
      <c r="E20" s="31" t="str">
        <f>'Rekapitulace stavby'!E14</f>
        <v>Vyplň údaj</v>
      </c>
      <c r="F20" s="25"/>
      <c r="G20" s="25"/>
      <c r="H20" s="25"/>
      <c r="I20" s="30" t="s">
        <v>26</v>
      </c>
      <c r="J20" s="31" t="str">
        <f>'Rekapitulace stavby'!AN14</f>
        <v>Vyplň údaj</v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37"/>
      <c r="C21" s="36"/>
      <c r="D21" s="36"/>
      <c r="E21" s="36"/>
      <c r="F21" s="36"/>
      <c r="G21" s="36"/>
      <c r="H21" s="36"/>
      <c r="I21" s="36"/>
      <c r="J21" s="36"/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37"/>
      <c r="C22" s="36"/>
      <c r="D22" s="30" t="s">
        <v>29</v>
      </c>
      <c r="E22" s="36"/>
      <c r="F22" s="36"/>
      <c r="G22" s="36"/>
      <c r="H22" s="36"/>
      <c r="I22" s="30" t="s">
        <v>25</v>
      </c>
      <c r="J22" s="25" t="str">
        <f>IF('Rekapitulace stavby'!AN16="","",'Rekapitulace stavby'!AN16)</f>
        <v/>
      </c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37"/>
      <c r="C23" s="36"/>
      <c r="D23" s="36"/>
      <c r="E23" s="25" t="str">
        <f>IF('Rekapitulace stavby'!E17="","",'Rekapitulace stavby'!E17)</f>
        <v xml:space="preserve"> </v>
      </c>
      <c r="F23" s="36"/>
      <c r="G23" s="36"/>
      <c r="H23" s="36"/>
      <c r="I23" s="30" t="s">
        <v>26</v>
      </c>
      <c r="J23" s="25" t="str">
        <f>IF('Rekapitulace stavby'!AN17="","",'Rekapitulace stavby'!AN17)</f>
        <v/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37"/>
      <c r="C24" s="36"/>
      <c r="D24" s="36"/>
      <c r="E24" s="36"/>
      <c r="F24" s="36"/>
      <c r="G24" s="36"/>
      <c r="H24" s="36"/>
      <c r="I24" s="36"/>
      <c r="J24" s="36"/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37"/>
      <c r="C25" s="36"/>
      <c r="D25" s="30" t="s">
        <v>31</v>
      </c>
      <c r="E25" s="36"/>
      <c r="F25" s="36"/>
      <c r="G25" s="36"/>
      <c r="H25" s="36"/>
      <c r="I25" s="30" t="s">
        <v>25</v>
      </c>
      <c r="J25" s="25" t="str">
        <f>IF('Rekapitulace stavby'!AN19="","",'Rekapitulace stavby'!AN19)</f>
        <v/>
      </c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37"/>
      <c r="C26" s="36"/>
      <c r="D26" s="36"/>
      <c r="E26" s="25" t="str">
        <f>IF('Rekapitulace stavby'!E20="","",'Rekapitulace stavby'!E20)</f>
        <v xml:space="preserve"> </v>
      </c>
      <c r="F26" s="36"/>
      <c r="G26" s="36"/>
      <c r="H26" s="36"/>
      <c r="I26" s="30" t="s">
        <v>26</v>
      </c>
      <c r="J26" s="25" t="str">
        <f>IF('Rekapitulace stavby'!AN20="","",'Rekapitulace stavby'!AN20)</f>
        <v/>
      </c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37"/>
      <c r="C27" s="36"/>
      <c r="D27" s="36"/>
      <c r="E27" s="36"/>
      <c r="F27" s="36"/>
      <c r="G27" s="36"/>
      <c r="H27" s="36"/>
      <c r="I27" s="36"/>
      <c r="J27" s="36"/>
      <c r="K27" s="36"/>
      <c r="L27" s="53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37"/>
      <c r="C28" s="36"/>
      <c r="D28" s="30" t="s">
        <v>32</v>
      </c>
      <c r="E28" s="36"/>
      <c r="F28" s="36"/>
      <c r="G28" s="36"/>
      <c r="H28" s="36"/>
      <c r="I28" s="36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28"/>
      <c r="B29" s="129"/>
      <c r="C29" s="128"/>
      <c r="D29" s="128"/>
      <c r="E29" s="34" t="s">
        <v>1</v>
      </c>
      <c r="F29" s="34"/>
      <c r="G29" s="34"/>
      <c r="H29" s="34"/>
      <c r="I29" s="128"/>
      <c r="J29" s="128"/>
      <c r="K29" s="128"/>
      <c r="L29" s="130"/>
      <c r="S29" s="128"/>
      <c r="T29" s="128"/>
      <c r="U29" s="128"/>
      <c r="V29" s="128"/>
      <c r="W29" s="128"/>
      <c r="X29" s="128"/>
      <c r="Y29" s="128"/>
      <c r="Z29" s="128"/>
      <c r="AA29" s="128"/>
      <c r="AB29" s="128"/>
      <c r="AC29" s="128"/>
      <c r="AD29" s="128"/>
      <c r="AE29" s="128"/>
    </row>
    <row r="30" s="2" customFormat="1" ht="6.96" customHeight="1">
      <c r="A30" s="36"/>
      <c r="B30" s="37"/>
      <c r="C30" s="36"/>
      <c r="D30" s="36"/>
      <c r="E30" s="36"/>
      <c r="F30" s="36"/>
      <c r="G30" s="36"/>
      <c r="H30" s="36"/>
      <c r="I30" s="36"/>
      <c r="J30" s="36"/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88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37"/>
      <c r="C32" s="36"/>
      <c r="D32" s="131" t="s">
        <v>33</v>
      </c>
      <c r="E32" s="36"/>
      <c r="F32" s="36"/>
      <c r="G32" s="36"/>
      <c r="H32" s="36"/>
      <c r="I32" s="36"/>
      <c r="J32" s="94">
        <f>ROUND(J125, 2)</f>
        <v>0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37"/>
      <c r="C33" s="36"/>
      <c r="D33" s="88"/>
      <c r="E33" s="88"/>
      <c r="F33" s="88"/>
      <c r="G33" s="88"/>
      <c r="H33" s="88"/>
      <c r="I33" s="88"/>
      <c r="J33" s="88"/>
      <c r="K33" s="88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6"/>
      <c r="F34" s="41" t="s">
        <v>35</v>
      </c>
      <c r="G34" s="36"/>
      <c r="H34" s="36"/>
      <c r="I34" s="41" t="s">
        <v>34</v>
      </c>
      <c r="J34" s="41" t="s">
        <v>36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37"/>
      <c r="C35" s="36"/>
      <c r="D35" s="132" t="s">
        <v>37</v>
      </c>
      <c r="E35" s="30" t="s">
        <v>38</v>
      </c>
      <c r="F35" s="133">
        <f>ROUND((SUM(BE125:BE256)),  2)</f>
        <v>0</v>
      </c>
      <c r="G35" s="36"/>
      <c r="H35" s="36"/>
      <c r="I35" s="134">
        <v>0.20999999999999999</v>
      </c>
      <c r="J35" s="133">
        <f>ROUND(((SUM(BE125:BE256))*I35),  2)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37"/>
      <c r="C36" s="36"/>
      <c r="D36" s="36"/>
      <c r="E36" s="30" t="s">
        <v>39</v>
      </c>
      <c r="F36" s="133">
        <f>ROUND((SUM(BF125:BF256)),  2)</f>
        <v>0</v>
      </c>
      <c r="G36" s="36"/>
      <c r="H36" s="36"/>
      <c r="I36" s="134">
        <v>0.14999999999999999</v>
      </c>
      <c r="J36" s="133">
        <f>ROUND(((SUM(BF125:BF256))*I36),  2)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40</v>
      </c>
      <c r="F37" s="133">
        <f>ROUND((SUM(BG125:BG256)),  2)</f>
        <v>0</v>
      </c>
      <c r="G37" s="36"/>
      <c r="H37" s="36"/>
      <c r="I37" s="134">
        <v>0.20999999999999999</v>
      </c>
      <c r="J37" s="133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37"/>
      <c r="C38" s="36"/>
      <c r="D38" s="36"/>
      <c r="E38" s="30" t="s">
        <v>41</v>
      </c>
      <c r="F38" s="133">
        <f>ROUND((SUM(BH125:BH256)),  2)</f>
        <v>0</v>
      </c>
      <c r="G38" s="36"/>
      <c r="H38" s="36"/>
      <c r="I38" s="134">
        <v>0.14999999999999999</v>
      </c>
      <c r="J38" s="133">
        <f>0</f>
        <v>0</v>
      </c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37"/>
      <c r="C39" s="36"/>
      <c r="D39" s="36"/>
      <c r="E39" s="30" t="s">
        <v>42</v>
      </c>
      <c r="F39" s="133">
        <f>ROUND((SUM(BI125:BI256)),  2)</f>
        <v>0</v>
      </c>
      <c r="G39" s="36"/>
      <c r="H39" s="36"/>
      <c r="I39" s="134">
        <v>0</v>
      </c>
      <c r="J39" s="133">
        <f>0</f>
        <v>0</v>
      </c>
      <c r="K39" s="36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37"/>
      <c r="C40" s="36"/>
      <c r="D40" s="36"/>
      <c r="E40" s="36"/>
      <c r="F40" s="36"/>
      <c r="G40" s="36"/>
      <c r="H40" s="36"/>
      <c r="I40" s="36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37"/>
      <c r="C41" s="135"/>
      <c r="D41" s="136" t="s">
        <v>43</v>
      </c>
      <c r="E41" s="79"/>
      <c r="F41" s="79"/>
      <c r="G41" s="137" t="s">
        <v>44</v>
      </c>
      <c r="H41" s="138" t="s">
        <v>45</v>
      </c>
      <c r="I41" s="79"/>
      <c r="J41" s="139">
        <f>SUM(J32:J39)</f>
        <v>0</v>
      </c>
      <c r="K41" s="140"/>
      <c r="L41" s="53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37"/>
      <c r="C42" s="36"/>
      <c r="D42" s="36"/>
      <c r="E42" s="36"/>
      <c r="F42" s="36"/>
      <c r="G42" s="36"/>
      <c r="H42" s="36"/>
      <c r="I42" s="36"/>
      <c r="J42" s="36"/>
      <c r="K42" s="36"/>
      <c r="L42" s="53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3"/>
      <c r="D50" s="54" t="s">
        <v>46</v>
      </c>
      <c r="E50" s="55"/>
      <c r="F50" s="55"/>
      <c r="G50" s="54" t="s">
        <v>47</v>
      </c>
      <c r="H50" s="55"/>
      <c r="I50" s="55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48</v>
      </c>
      <c r="E61" s="39"/>
      <c r="F61" s="141" t="s">
        <v>49</v>
      </c>
      <c r="G61" s="56" t="s">
        <v>48</v>
      </c>
      <c r="H61" s="39"/>
      <c r="I61" s="39"/>
      <c r="J61" s="142" t="s">
        <v>49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50</v>
      </c>
      <c r="E65" s="57"/>
      <c r="F65" s="57"/>
      <c r="G65" s="54" t="s">
        <v>51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48</v>
      </c>
      <c r="E76" s="39"/>
      <c r="F76" s="141" t="s">
        <v>49</v>
      </c>
      <c r="G76" s="56" t="s">
        <v>48</v>
      </c>
      <c r="H76" s="39"/>
      <c r="I76" s="39"/>
      <c r="J76" s="142" t="s">
        <v>49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108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127" t="str">
        <f>E7</f>
        <v>2023-08-Krinec - Oprava objektů v úseku Křinec - Obora</v>
      </c>
      <c r="F85" s="30"/>
      <c r="G85" s="30"/>
      <c r="H85" s="30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20"/>
      <c r="C86" s="30" t="s">
        <v>104</v>
      </c>
      <c r="L86" s="20"/>
    </row>
    <row r="87" s="2" customFormat="1" ht="16.5" customHeight="1">
      <c r="A87" s="36"/>
      <c r="B87" s="37"/>
      <c r="C87" s="36"/>
      <c r="D87" s="36"/>
      <c r="E87" s="127" t="s">
        <v>105</v>
      </c>
      <c r="F87" s="36"/>
      <c r="G87" s="36"/>
      <c r="H87" s="36"/>
      <c r="I87" s="36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106</v>
      </c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6"/>
      <c r="D89" s="36"/>
      <c r="E89" s="65" t="str">
        <f>E11</f>
        <v>2023-08-1.2-SO 01 - Železniční svršek</v>
      </c>
      <c r="F89" s="36"/>
      <c r="G89" s="36"/>
      <c r="H89" s="36"/>
      <c r="I89" s="36"/>
      <c r="J89" s="36"/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36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6"/>
      <c r="E91" s="36"/>
      <c r="F91" s="25" t="str">
        <f>F14</f>
        <v xml:space="preserve"> </v>
      </c>
      <c r="G91" s="36"/>
      <c r="H91" s="36"/>
      <c r="I91" s="30" t="s">
        <v>22</v>
      </c>
      <c r="J91" s="67" t="str">
        <f>IF(J14="","",J14)</f>
        <v>2. 8. 2023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6"/>
      <c r="D92" s="36"/>
      <c r="E92" s="36"/>
      <c r="F92" s="36"/>
      <c r="G92" s="36"/>
      <c r="H92" s="36"/>
      <c r="I92" s="36"/>
      <c r="J92" s="36"/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6"/>
      <c r="E93" s="36"/>
      <c r="F93" s="25" t="str">
        <f>E17</f>
        <v xml:space="preserve"> </v>
      </c>
      <c r="G93" s="36"/>
      <c r="H93" s="36"/>
      <c r="I93" s="30" t="s">
        <v>29</v>
      </c>
      <c r="J93" s="34" t="str">
        <f>E23</f>
        <v xml:space="preserve"> </v>
      </c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27</v>
      </c>
      <c r="D94" s="36"/>
      <c r="E94" s="36"/>
      <c r="F94" s="25" t="str">
        <f>IF(E20="","",E20)</f>
        <v>Vyplň údaj</v>
      </c>
      <c r="G94" s="36"/>
      <c r="H94" s="36"/>
      <c r="I94" s="30" t="s">
        <v>31</v>
      </c>
      <c r="J94" s="34" t="str">
        <f>E26</f>
        <v xml:space="preserve"> </v>
      </c>
      <c r="K94" s="36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36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43" t="s">
        <v>109</v>
      </c>
      <c r="D96" s="135"/>
      <c r="E96" s="135"/>
      <c r="F96" s="135"/>
      <c r="G96" s="135"/>
      <c r="H96" s="135"/>
      <c r="I96" s="135"/>
      <c r="J96" s="144" t="s">
        <v>110</v>
      </c>
      <c r="K96" s="135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6"/>
      <c r="D97" s="36"/>
      <c r="E97" s="36"/>
      <c r="F97" s="36"/>
      <c r="G97" s="36"/>
      <c r="H97" s="36"/>
      <c r="I97" s="36"/>
      <c r="J97" s="36"/>
      <c r="K97" s="36"/>
      <c r="L97" s="53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45" t="s">
        <v>111</v>
      </c>
      <c r="D98" s="36"/>
      <c r="E98" s="36"/>
      <c r="F98" s="36"/>
      <c r="G98" s="36"/>
      <c r="H98" s="36"/>
      <c r="I98" s="36"/>
      <c r="J98" s="94">
        <f>J125</f>
        <v>0</v>
      </c>
      <c r="K98" s="36"/>
      <c r="L98" s="53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7" t="s">
        <v>112</v>
      </c>
    </row>
    <row r="99" s="9" customFormat="1" ht="24.96" customHeight="1">
      <c r="A99" s="9"/>
      <c r="B99" s="146"/>
      <c r="C99" s="9"/>
      <c r="D99" s="147" t="s">
        <v>113</v>
      </c>
      <c r="E99" s="148"/>
      <c r="F99" s="148"/>
      <c r="G99" s="148"/>
      <c r="H99" s="148"/>
      <c r="I99" s="148"/>
      <c r="J99" s="149">
        <f>J126</f>
        <v>0</v>
      </c>
      <c r="K99" s="9"/>
      <c r="L99" s="14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0"/>
      <c r="C100" s="10"/>
      <c r="D100" s="151" t="s">
        <v>561</v>
      </c>
      <c r="E100" s="152"/>
      <c r="F100" s="152"/>
      <c r="G100" s="152"/>
      <c r="H100" s="152"/>
      <c r="I100" s="152"/>
      <c r="J100" s="153">
        <f>J127</f>
        <v>0</v>
      </c>
      <c r="K100" s="10"/>
      <c r="L100" s="15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0"/>
      <c r="C101" s="10"/>
      <c r="D101" s="151" t="s">
        <v>120</v>
      </c>
      <c r="E101" s="152"/>
      <c r="F101" s="152"/>
      <c r="G101" s="152"/>
      <c r="H101" s="152"/>
      <c r="I101" s="152"/>
      <c r="J101" s="153">
        <f>J224</f>
        <v>0</v>
      </c>
      <c r="K101" s="10"/>
      <c r="L101" s="15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0"/>
      <c r="C102" s="10"/>
      <c r="D102" s="151" t="s">
        <v>121</v>
      </c>
      <c r="E102" s="152"/>
      <c r="F102" s="152"/>
      <c r="G102" s="152"/>
      <c r="H102" s="152"/>
      <c r="I102" s="152"/>
      <c r="J102" s="153">
        <f>J238</f>
        <v>0</v>
      </c>
      <c r="K102" s="10"/>
      <c r="L102" s="15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46"/>
      <c r="C103" s="9"/>
      <c r="D103" s="147" t="s">
        <v>125</v>
      </c>
      <c r="E103" s="148"/>
      <c r="F103" s="148"/>
      <c r="G103" s="148"/>
      <c r="H103" s="148"/>
      <c r="I103" s="148"/>
      <c r="J103" s="149">
        <f>J241</f>
        <v>0</v>
      </c>
      <c r="K103" s="9"/>
      <c r="L103" s="146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6"/>
      <c r="B104" s="37"/>
      <c r="C104" s="36"/>
      <c r="D104" s="36"/>
      <c r="E104" s="36"/>
      <c r="F104" s="36"/>
      <c r="G104" s="36"/>
      <c r="H104" s="36"/>
      <c r="I104" s="36"/>
      <c r="J104" s="36"/>
      <c r="K104" s="36"/>
      <c r="L104" s="53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6.96" customHeight="1">
      <c r="A105" s="36"/>
      <c r="B105" s="58"/>
      <c r="C105" s="59"/>
      <c r="D105" s="59"/>
      <c r="E105" s="59"/>
      <c r="F105" s="59"/>
      <c r="G105" s="59"/>
      <c r="H105" s="59"/>
      <c r="I105" s="59"/>
      <c r="J105" s="59"/>
      <c r="K105" s="59"/>
      <c r="L105" s="53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9" s="2" customFormat="1" ht="6.96" customHeight="1">
      <c r="A109" s="36"/>
      <c r="B109" s="60"/>
      <c r="C109" s="61"/>
      <c r="D109" s="61"/>
      <c r="E109" s="61"/>
      <c r="F109" s="61"/>
      <c r="G109" s="61"/>
      <c r="H109" s="61"/>
      <c r="I109" s="61"/>
      <c r="J109" s="61"/>
      <c r="K109" s="61"/>
      <c r="L109" s="53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24.96" customHeight="1">
      <c r="A110" s="36"/>
      <c r="B110" s="37"/>
      <c r="C110" s="21" t="s">
        <v>126</v>
      </c>
      <c r="D110" s="36"/>
      <c r="E110" s="36"/>
      <c r="F110" s="36"/>
      <c r="G110" s="36"/>
      <c r="H110" s="36"/>
      <c r="I110" s="36"/>
      <c r="J110" s="36"/>
      <c r="K110" s="36"/>
      <c r="L110" s="53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6.96" customHeight="1">
      <c r="A111" s="36"/>
      <c r="B111" s="37"/>
      <c r="C111" s="36"/>
      <c r="D111" s="36"/>
      <c r="E111" s="36"/>
      <c r="F111" s="36"/>
      <c r="G111" s="36"/>
      <c r="H111" s="36"/>
      <c r="I111" s="36"/>
      <c r="J111" s="36"/>
      <c r="K111" s="36"/>
      <c r="L111" s="53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16</v>
      </c>
      <c r="D112" s="36"/>
      <c r="E112" s="36"/>
      <c r="F112" s="36"/>
      <c r="G112" s="36"/>
      <c r="H112" s="36"/>
      <c r="I112" s="36"/>
      <c r="J112" s="36"/>
      <c r="K112" s="36"/>
      <c r="L112" s="53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6.5" customHeight="1">
      <c r="A113" s="36"/>
      <c r="B113" s="37"/>
      <c r="C113" s="36"/>
      <c r="D113" s="36"/>
      <c r="E113" s="127" t="str">
        <f>E7</f>
        <v>2023-08-Krinec - Oprava objektů v úseku Křinec - Obora</v>
      </c>
      <c r="F113" s="30"/>
      <c r="G113" s="30"/>
      <c r="H113" s="30"/>
      <c r="I113" s="36"/>
      <c r="J113" s="36"/>
      <c r="K113" s="36"/>
      <c r="L113" s="53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1" customFormat="1" ht="12" customHeight="1">
      <c r="B114" s="20"/>
      <c r="C114" s="30" t="s">
        <v>104</v>
      </c>
      <c r="L114" s="20"/>
    </row>
    <row r="115" s="2" customFormat="1" ht="16.5" customHeight="1">
      <c r="A115" s="36"/>
      <c r="B115" s="37"/>
      <c r="C115" s="36"/>
      <c r="D115" s="36"/>
      <c r="E115" s="127" t="s">
        <v>105</v>
      </c>
      <c r="F115" s="36"/>
      <c r="G115" s="36"/>
      <c r="H115" s="36"/>
      <c r="I115" s="36"/>
      <c r="J115" s="36"/>
      <c r="K115" s="36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2" customHeight="1">
      <c r="A116" s="36"/>
      <c r="B116" s="37"/>
      <c r="C116" s="30" t="s">
        <v>106</v>
      </c>
      <c r="D116" s="36"/>
      <c r="E116" s="36"/>
      <c r="F116" s="36"/>
      <c r="G116" s="36"/>
      <c r="H116" s="36"/>
      <c r="I116" s="36"/>
      <c r="J116" s="36"/>
      <c r="K116" s="36"/>
      <c r="L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6.5" customHeight="1">
      <c r="A117" s="36"/>
      <c r="B117" s="37"/>
      <c r="C117" s="36"/>
      <c r="D117" s="36"/>
      <c r="E117" s="65" t="str">
        <f>E11</f>
        <v>2023-08-1.2-SO 01 - Železniční svršek</v>
      </c>
      <c r="F117" s="36"/>
      <c r="G117" s="36"/>
      <c r="H117" s="36"/>
      <c r="I117" s="36"/>
      <c r="J117" s="36"/>
      <c r="K117" s="36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6.96" customHeight="1">
      <c r="A118" s="36"/>
      <c r="B118" s="37"/>
      <c r="C118" s="36"/>
      <c r="D118" s="36"/>
      <c r="E118" s="36"/>
      <c r="F118" s="36"/>
      <c r="G118" s="36"/>
      <c r="H118" s="36"/>
      <c r="I118" s="36"/>
      <c r="J118" s="36"/>
      <c r="K118" s="36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2" customHeight="1">
      <c r="A119" s="36"/>
      <c r="B119" s="37"/>
      <c r="C119" s="30" t="s">
        <v>20</v>
      </c>
      <c r="D119" s="36"/>
      <c r="E119" s="36"/>
      <c r="F119" s="25" t="str">
        <f>F14</f>
        <v xml:space="preserve"> </v>
      </c>
      <c r="G119" s="36"/>
      <c r="H119" s="36"/>
      <c r="I119" s="30" t="s">
        <v>22</v>
      </c>
      <c r="J119" s="67" t="str">
        <f>IF(J14="","",J14)</f>
        <v>2. 8. 2023</v>
      </c>
      <c r="K119" s="36"/>
      <c r="L119" s="53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6.96" customHeight="1">
      <c r="A120" s="36"/>
      <c r="B120" s="37"/>
      <c r="C120" s="36"/>
      <c r="D120" s="36"/>
      <c r="E120" s="36"/>
      <c r="F120" s="36"/>
      <c r="G120" s="36"/>
      <c r="H120" s="36"/>
      <c r="I120" s="36"/>
      <c r="J120" s="36"/>
      <c r="K120" s="36"/>
      <c r="L120" s="53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5.15" customHeight="1">
      <c r="A121" s="36"/>
      <c r="B121" s="37"/>
      <c r="C121" s="30" t="s">
        <v>24</v>
      </c>
      <c r="D121" s="36"/>
      <c r="E121" s="36"/>
      <c r="F121" s="25" t="str">
        <f>E17</f>
        <v xml:space="preserve"> </v>
      </c>
      <c r="G121" s="36"/>
      <c r="H121" s="36"/>
      <c r="I121" s="30" t="s">
        <v>29</v>
      </c>
      <c r="J121" s="34" t="str">
        <f>E23</f>
        <v xml:space="preserve"> </v>
      </c>
      <c r="K121" s="36"/>
      <c r="L121" s="53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5.15" customHeight="1">
      <c r="A122" s="36"/>
      <c r="B122" s="37"/>
      <c r="C122" s="30" t="s">
        <v>27</v>
      </c>
      <c r="D122" s="36"/>
      <c r="E122" s="36"/>
      <c r="F122" s="25" t="str">
        <f>IF(E20="","",E20)</f>
        <v>Vyplň údaj</v>
      </c>
      <c r="G122" s="36"/>
      <c r="H122" s="36"/>
      <c r="I122" s="30" t="s">
        <v>31</v>
      </c>
      <c r="J122" s="34" t="str">
        <f>E26</f>
        <v xml:space="preserve"> </v>
      </c>
      <c r="K122" s="36"/>
      <c r="L122" s="53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10.32" customHeight="1">
      <c r="A123" s="36"/>
      <c r="B123" s="37"/>
      <c r="C123" s="36"/>
      <c r="D123" s="36"/>
      <c r="E123" s="36"/>
      <c r="F123" s="36"/>
      <c r="G123" s="36"/>
      <c r="H123" s="36"/>
      <c r="I123" s="36"/>
      <c r="J123" s="36"/>
      <c r="K123" s="36"/>
      <c r="L123" s="53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11" customFormat="1" ht="29.28" customHeight="1">
      <c r="A124" s="154"/>
      <c r="B124" s="155"/>
      <c r="C124" s="156" t="s">
        <v>127</v>
      </c>
      <c r="D124" s="157" t="s">
        <v>58</v>
      </c>
      <c r="E124" s="157" t="s">
        <v>54</v>
      </c>
      <c r="F124" s="157" t="s">
        <v>55</v>
      </c>
      <c r="G124" s="157" t="s">
        <v>128</v>
      </c>
      <c r="H124" s="157" t="s">
        <v>129</v>
      </c>
      <c r="I124" s="157" t="s">
        <v>130</v>
      </c>
      <c r="J124" s="157" t="s">
        <v>110</v>
      </c>
      <c r="K124" s="158" t="s">
        <v>131</v>
      </c>
      <c r="L124" s="159"/>
      <c r="M124" s="84" t="s">
        <v>1</v>
      </c>
      <c r="N124" s="85" t="s">
        <v>37</v>
      </c>
      <c r="O124" s="85" t="s">
        <v>132</v>
      </c>
      <c r="P124" s="85" t="s">
        <v>133</v>
      </c>
      <c r="Q124" s="85" t="s">
        <v>134</v>
      </c>
      <c r="R124" s="85" t="s">
        <v>135</v>
      </c>
      <c r="S124" s="85" t="s">
        <v>136</v>
      </c>
      <c r="T124" s="86" t="s">
        <v>137</v>
      </c>
      <c r="U124" s="154"/>
      <c r="V124" s="154"/>
      <c r="W124" s="154"/>
      <c r="X124" s="154"/>
      <c r="Y124" s="154"/>
      <c r="Z124" s="154"/>
      <c r="AA124" s="154"/>
      <c r="AB124" s="154"/>
      <c r="AC124" s="154"/>
      <c r="AD124" s="154"/>
      <c r="AE124" s="154"/>
    </row>
    <row r="125" s="2" customFormat="1" ht="22.8" customHeight="1">
      <c r="A125" s="36"/>
      <c r="B125" s="37"/>
      <c r="C125" s="91" t="s">
        <v>138</v>
      </c>
      <c r="D125" s="36"/>
      <c r="E125" s="36"/>
      <c r="F125" s="36"/>
      <c r="G125" s="36"/>
      <c r="H125" s="36"/>
      <c r="I125" s="36"/>
      <c r="J125" s="160">
        <f>BK125</f>
        <v>0</v>
      </c>
      <c r="K125" s="36"/>
      <c r="L125" s="37"/>
      <c r="M125" s="87"/>
      <c r="N125" s="71"/>
      <c r="O125" s="88"/>
      <c r="P125" s="161">
        <f>P126+P241</f>
        <v>0</v>
      </c>
      <c r="Q125" s="88"/>
      <c r="R125" s="161">
        <f>R126+R241</f>
        <v>0</v>
      </c>
      <c r="S125" s="88"/>
      <c r="T125" s="162">
        <f>T126+T241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7" t="s">
        <v>72</v>
      </c>
      <c r="AU125" s="17" t="s">
        <v>112</v>
      </c>
      <c r="BK125" s="163">
        <f>BK126+BK241</f>
        <v>0</v>
      </c>
    </row>
    <row r="126" s="12" customFormat="1" ht="25.92" customHeight="1">
      <c r="A126" s="12"/>
      <c r="B126" s="164"/>
      <c r="C126" s="12"/>
      <c r="D126" s="165" t="s">
        <v>72</v>
      </c>
      <c r="E126" s="166" t="s">
        <v>139</v>
      </c>
      <c r="F126" s="166" t="s">
        <v>140</v>
      </c>
      <c r="G126" s="12"/>
      <c r="H126" s="12"/>
      <c r="I126" s="167"/>
      <c r="J126" s="168">
        <f>BK126</f>
        <v>0</v>
      </c>
      <c r="K126" s="12"/>
      <c r="L126" s="164"/>
      <c r="M126" s="169"/>
      <c r="N126" s="170"/>
      <c r="O126" s="170"/>
      <c r="P126" s="171">
        <f>P127+P224+P238</f>
        <v>0</v>
      </c>
      <c r="Q126" s="170"/>
      <c r="R126" s="171">
        <f>R127+R224+R238</f>
        <v>0</v>
      </c>
      <c r="S126" s="170"/>
      <c r="T126" s="172">
        <f>T127+T224+T238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65" t="s">
        <v>80</v>
      </c>
      <c r="AT126" s="173" t="s">
        <v>72</v>
      </c>
      <c r="AU126" s="173" t="s">
        <v>73</v>
      </c>
      <c r="AY126" s="165" t="s">
        <v>141</v>
      </c>
      <c r="BK126" s="174">
        <f>BK127+BK224+BK238</f>
        <v>0</v>
      </c>
    </row>
    <row r="127" s="12" customFormat="1" ht="22.8" customHeight="1">
      <c r="A127" s="12"/>
      <c r="B127" s="164"/>
      <c r="C127" s="12"/>
      <c r="D127" s="165" t="s">
        <v>72</v>
      </c>
      <c r="E127" s="175" t="s">
        <v>166</v>
      </c>
      <c r="F127" s="175" t="s">
        <v>562</v>
      </c>
      <c r="G127" s="12"/>
      <c r="H127" s="12"/>
      <c r="I127" s="167"/>
      <c r="J127" s="176">
        <f>BK127</f>
        <v>0</v>
      </c>
      <c r="K127" s="12"/>
      <c r="L127" s="164"/>
      <c r="M127" s="169"/>
      <c r="N127" s="170"/>
      <c r="O127" s="170"/>
      <c r="P127" s="171">
        <f>SUM(P128:P223)</f>
        <v>0</v>
      </c>
      <c r="Q127" s="170"/>
      <c r="R127" s="171">
        <f>SUM(R128:R223)</f>
        <v>0</v>
      </c>
      <c r="S127" s="170"/>
      <c r="T127" s="172">
        <f>SUM(T128:T223)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65" t="s">
        <v>80</v>
      </c>
      <c r="AT127" s="173" t="s">
        <v>72</v>
      </c>
      <c r="AU127" s="173" t="s">
        <v>80</v>
      </c>
      <c r="AY127" s="165" t="s">
        <v>141</v>
      </c>
      <c r="BK127" s="174">
        <f>SUM(BK128:BK223)</f>
        <v>0</v>
      </c>
    </row>
    <row r="128" s="2" customFormat="1" ht="16.5" customHeight="1">
      <c r="A128" s="36"/>
      <c r="B128" s="177"/>
      <c r="C128" s="178" t="s">
        <v>80</v>
      </c>
      <c r="D128" s="178" t="s">
        <v>143</v>
      </c>
      <c r="E128" s="179" t="s">
        <v>563</v>
      </c>
      <c r="F128" s="180" t="s">
        <v>564</v>
      </c>
      <c r="G128" s="181" t="s">
        <v>169</v>
      </c>
      <c r="H128" s="182">
        <v>16.239999999999998</v>
      </c>
      <c r="I128" s="183"/>
      <c r="J128" s="184">
        <f>ROUND(I128*H128,2)</f>
        <v>0</v>
      </c>
      <c r="K128" s="180" t="s">
        <v>1</v>
      </c>
      <c r="L128" s="37"/>
      <c r="M128" s="185" t="s">
        <v>1</v>
      </c>
      <c r="N128" s="186" t="s">
        <v>38</v>
      </c>
      <c r="O128" s="75"/>
      <c r="P128" s="187">
        <f>O128*H128</f>
        <v>0</v>
      </c>
      <c r="Q128" s="187">
        <v>0</v>
      </c>
      <c r="R128" s="187">
        <f>Q128*H128</f>
        <v>0</v>
      </c>
      <c r="S128" s="187">
        <v>0</v>
      </c>
      <c r="T128" s="188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89" t="s">
        <v>148</v>
      </c>
      <c r="AT128" s="189" t="s">
        <v>143</v>
      </c>
      <c r="AU128" s="189" t="s">
        <v>82</v>
      </c>
      <c r="AY128" s="17" t="s">
        <v>141</v>
      </c>
      <c r="BE128" s="190">
        <f>IF(N128="základní",J128,0)</f>
        <v>0</v>
      </c>
      <c r="BF128" s="190">
        <f>IF(N128="snížená",J128,0)</f>
        <v>0</v>
      </c>
      <c r="BG128" s="190">
        <f>IF(N128="zákl. přenesená",J128,0)</f>
        <v>0</v>
      </c>
      <c r="BH128" s="190">
        <f>IF(N128="sníž. přenesená",J128,0)</f>
        <v>0</v>
      </c>
      <c r="BI128" s="190">
        <f>IF(N128="nulová",J128,0)</f>
        <v>0</v>
      </c>
      <c r="BJ128" s="17" t="s">
        <v>80</v>
      </c>
      <c r="BK128" s="190">
        <f>ROUND(I128*H128,2)</f>
        <v>0</v>
      </c>
      <c r="BL128" s="17" t="s">
        <v>148</v>
      </c>
      <c r="BM128" s="189" t="s">
        <v>82</v>
      </c>
    </row>
    <row r="129" s="2" customFormat="1">
      <c r="A129" s="36"/>
      <c r="B129" s="37"/>
      <c r="C129" s="36"/>
      <c r="D129" s="191" t="s">
        <v>149</v>
      </c>
      <c r="E129" s="36"/>
      <c r="F129" s="192" t="s">
        <v>564</v>
      </c>
      <c r="G129" s="36"/>
      <c r="H129" s="36"/>
      <c r="I129" s="193"/>
      <c r="J129" s="36"/>
      <c r="K129" s="36"/>
      <c r="L129" s="37"/>
      <c r="M129" s="194"/>
      <c r="N129" s="195"/>
      <c r="O129" s="75"/>
      <c r="P129" s="75"/>
      <c r="Q129" s="75"/>
      <c r="R129" s="75"/>
      <c r="S129" s="75"/>
      <c r="T129" s="7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7" t="s">
        <v>149</v>
      </c>
      <c r="AU129" s="17" t="s">
        <v>82</v>
      </c>
    </row>
    <row r="130" s="13" customFormat="1">
      <c r="A130" s="13"/>
      <c r="B130" s="196"/>
      <c r="C130" s="13"/>
      <c r="D130" s="191" t="s">
        <v>150</v>
      </c>
      <c r="E130" s="197" t="s">
        <v>1</v>
      </c>
      <c r="F130" s="198" t="s">
        <v>565</v>
      </c>
      <c r="G130" s="13"/>
      <c r="H130" s="199">
        <v>16.239999999999998</v>
      </c>
      <c r="I130" s="200"/>
      <c r="J130" s="13"/>
      <c r="K130" s="13"/>
      <c r="L130" s="196"/>
      <c r="M130" s="201"/>
      <c r="N130" s="202"/>
      <c r="O130" s="202"/>
      <c r="P130" s="202"/>
      <c r="Q130" s="202"/>
      <c r="R130" s="202"/>
      <c r="S130" s="202"/>
      <c r="T130" s="20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197" t="s">
        <v>150</v>
      </c>
      <c r="AU130" s="197" t="s">
        <v>82</v>
      </c>
      <c r="AV130" s="13" t="s">
        <v>82</v>
      </c>
      <c r="AW130" s="13" t="s">
        <v>30</v>
      </c>
      <c r="AX130" s="13" t="s">
        <v>73</v>
      </c>
      <c r="AY130" s="197" t="s">
        <v>141</v>
      </c>
    </row>
    <row r="131" s="14" customFormat="1">
      <c r="A131" s="14"/>
      <c r="B131" s="204"/>
      <c r="C131" s="14"/>
      <c r="D131" s="191" t="s">
        <v>150</v>
      </c>
      <c r="E131" s="205" t="s">
        <v>1</v>
      </c>
      <c r="F131" s="206" t="s">
        <v>153</v>
      </c>
      <c r="G131" s="14"/>
      <c r="H131" s="207">
        <v>16.239999999999998</v>
      </c>
      <c r="I131" s="208"/>
      <c r="J131" s="14"/>
      <c r="K131" s="14"/>
      <c r="L131" s="204"/>
      <c r="M131" s="209"/>
      <c r="N131" s="210"/>
      <c r="O131" s="210"/>
      <c r="P131" s="210"/>
      <c r="Q131" s="210"/>
      <c r="R131" s="210"/>
      <c r="S131" s="210"/>
      <c r="T131" s="21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05" t="s">
        <v>150</v>
      </c>
      <c r="AU131" s="205" t="s">
        <v>82</v>
      </c>
      <c r="AV131" s="14" t="s">
        <v>148</v>
      </c>
      <c r="AW131" s="14" t="s">
        <v>30</v>
      </c>
      <c r="AX131" s="14" t="s">
        <v>80</v>
      </c>
      <c r="AY131" s="205" t="s">
        <v>141</v>
      </c>
    </row>
    <row r="132" s="2" customFormat="1" ht="24.15" customHeight="1">
      <c r="A132" s="36"/>
      <c r="B132" s="177"/>
      <c r="C132" s="178" t="s">
        <v>82</v>
      </c>
      <c r="D132" s="178" t="s">
        <v>143</v>
      </c>
      <c r="E132" s="179" t="s">
        <v>566</v>
      </c>
      <c r="F132" s="180" t="s">
        <v>567</v>
      </c>
      <c r="G132" s="181" t="s">
        <v>169</v>
      </c>
      <c r="H132" s="182">
        <v>32.479999999999997</v>
      </c>
      <c r="I132" s="183"/>
      <c r="J132" s="184">
        <f>ROUND(I132*H132,2)</f>
        <v>0</v>
      </c>
      <c r="K132" s="180" t="s">
        <v>1</v>
      </c>
      <c r="L132" s="37"/>
      <c r="M132" s="185" t="s">
        <v>1</v>
      </c>
      <c r="N132" s="186" t="s">
        <v>38</v>
      </c>
      <c r="O132" s="75"/>
      <c r="P132" s="187">
        <f>O132*H132</f>
        <v>0</v>
      </c>
      <c r="Q132" s="187">
        <v>0</v>
      </c>
      <c r="R132" s="187">
        <f>Q132*H132</f>
        <v>0</v>
      </c>
      <c r="S132" s="187">
        <v>0</v>
      </c>
      <c r="T132" s="188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89" t="s">
        <v>148</v>
      </c>
      <c r="AT132" s="189" t="s">
        <v>143</v>
      </c>
      <c r="AU132" s="189" t="s">
        <v>82</v>
      </c>
      <c r="AY132" s="17" t="s">
        <v>141</v>
      </c>
      <c r="BE132" s="190">
        <f>IF(N132="základní",J132,0)</f>
        <v>0</v>
      </c>
      <c r="BF132" s="190">
        <f>IF(N132="snížená",J132,0)</f>
        <v>0</v>
      </c>
      <c r="BG132" s="190">
        <f>IF(N132="zákl. přenesená",J132,0)</f>
        <v>0</v>
      </c>
      <c r="BH132" s="190">
        <f>IF(N132="sníž. přenesená",J132,0)</f>
        <v>0</v>
      </c>
      <c r="BI132" s="190">
        <f>IF(N132="nulová",J132,0)</f>
        <v>0</v>
      </c>
      <c r="BJ132" s="17" t="s">
        <v>80</v>
      </c>
      <c r="BK132" s="190">
        <f>ROUND(I132*H132,2)</f>
        <v>0</v>
      </c>
      <c r="BL132" s="17" t="s">
        <v>148</v>
      </c>
      <c r="BM132" s="189" t="s">
        <v>148</v>
      </c>
    </row>
    <row r="133" s="2" customFormat="1">
      <c r="A133" s="36"/>
      <c r="B133" s="37"/>
      <c r="C133" s="36"/>
      <c r="D133" s="191" t="s">
        <v>149</v>
      </c>
      <c r="E133" s="36"/>
      <c r="F133" s="192" t="s">
        <v>567</v>
      </c>
      <c r="G133" s="36"/>
      <c r="H133" s="36"/>
      <c r="I133" s="193"/>
      <c r="J133" s="36"/>
      <c r="K133" s="36"/>
      <c r="L133" s="37"/>
      <c r="M133" s="194"/>
      <c r="N133" s="195"/>
      <c r="O133" s="75"/>
      <c r="P133" s="75"/>
      <c r="Q133" s="75"/>
      <c r="R133" s="75"/>
      <c r="S133" s="75"/>
      <c r="T133" s="76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7" t="s">
        <v>149</v>
      </c>
      <c r="AU133" s="17" t="s">
        <v>82</v>
      </c>
    </row>
    <row r="134" s="2" customFormat="1" ht="24.15" customHeight="1">
      <c r="A134" s="36"/>
      <c r="B134" s="177"/>
      <c r="C134" s="178" t="s">
        <v>156</v>
      </c>
      <c r="D134" s="178" t="s">
        <v>143</v>
      </c>
      <c r="E134" s="179" t="s">
        <v>568</v>
      </c>
      <c r="F134" s="180" t="s">
        <v>569</v>
      </c>
      <c r="G134" s="181" t="s">
        <v>169</v>
      </c>
      <c r="H134" s="182">
        <v>16.239999999999998</v>
      </c>
      <c r="I134" s="183"/>
      <c r="J134" s="184">
        <f>ROUND(I134*H134,2)</f>
        <v>0</v>
      </c>
      <c r="K134" s="180" t="s">
        <v>1</v>
      </c>
      <c r="L134" s="37"/>
      <c r="M134" s="185" t="s">
        <v>1</v>
      </c>
      <c r="N134" s="186" t="s">
        <v>38</v>
      </c>
      <c r="O134" s="75"/>
      <c r="P134" s="187">
        <f>O134*H134</f>
        <v>0</v>
      </c>
      <c r="Q134" s="187">
        <v>0</v>
      </c>
      <c r="R134" s="187">
        <f>Q134*H134</f>
        <v>0</v>
      </c>
      <c r="S134" s="187">
        <v>0</v>
      </c>
      <c r="T134" s="188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89" t="s">
        <v>148</v>
      </c>
      <c r="AT134" s="189" t="s">
        <v>143</v>
      </c>
      <c r="AU134" s="189" t="s">
        <v>82</v>
      </c>
      <c r="AY134" s="17" t="s">
        <v>141</v>
      </c>
      <c r="BE134" s="190">
        <f>IF(N134="základní",J134,0)</f>
        <v>0</v>
      </c>
      <c r="BF134" s="190">
        <f>IF(N134="snížená",J134,0)</f>
        <v>0</v>
      </c>
      <c r="BG134" s="190">
        <f>IF(N134="zákl. přenesená",J134,0)</f>
        <v>0</v>
      </c>
      <c r="BH134" s="190">
        <f>IF(N134="sníž. přenesená",J134,0)</f>
        <v>0</v>
      </c>
      <c r="BI134" s="190">
        <f>IF(N134="nulová",J134,0)</f>
        <v>0</v>
      </c>
      <c r="BJ134" s="17" t="s">
        <v>80</v>
      </c>
      <c r="BK134" s="190">
        <f>ROUND(I134*H134,2)</f>
        <v>0</v>
      </c>
      <c r="BL134" s="17" t="s">
        <v>148</v>
      </c>
      <c r="BM134" s="189" t="s">
        <v>160</v>
      </c>
    </row>
    <row r="135" s="2" customFormat="1">
      <c r="A135" s="36"/>
      <c r="B135" s="37"/>
      <c r="C135" s="36"/>
      <c r="D135" s="191" t="s">
        <v>149</v>
      </c>
      <c r="E135" s="36"/>
      <c r="F135" s="192" t="s">
        <v>569</v>
      </c>
      <c r="G135" s="36"/>
      <c r="H135" s="36"/>
      <c r="I135" s="193"/>
      <c r="J135" s="36"/>
      <c r="K135" s="36"/>
      <c r="L135" s="37"/>
      <c r="M135" s="194"/>
      <c r="N135" s="195"/>
      <c r="O135" s="75"/>
      <c r="P135" s="75"/>
      <c r="Q135" s="75"/>
      <c r="R135" s="75"/>
      <c r="S135" s="75"/>
      <c r="T135" s="76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7" t="s">
        <v>149</v>
      </c>
      <c r="AU135" s="17" t="s">
        <v>82</v>
      </c>
    </row>
    <row r="136" s="2" customFormat="1" ht="24.15" customHeight="1">
      <c r="A136" s="36"/>
      <c r="B136" s="177"/>
      <c r="C136" s="178" t="s">
        <v>148</v>
      </c>
      <c r="D136" s="178" t="s">
        <v>143</v>
      </c>
      <c r="E136" s="179" t="s">
        <v>570</v>
      </c>
      <c r="F136" s="180" t="s">
        <v>571</v>
      </c>
      <c r="G136" s="181" t="s">
        <v>169</v>
      </c>
      <c r="H136" s="182">
        <v>32.479999999999997</v>
      </c>
      <c r="I136" s="183"/>
      <c r="J136" s="184">
        <f>ROUND(I136*H136,2)</f>
        <v>0</v>
      </c>
      <c r="K136" s="180" t="s">
        <v>1</v>
      </c>
      <c r="L136" s="37"/>
      <c r="M136" s="185" t="s">
        <v>1</v>
      </c>
      <c r="N136" s="186" t="s">
        <v>38</v>
      </c>
      <c r="O136" s="75"/>
      <c r="P136" s="187">
        <f>O136*H136</f>
        <v>0</v>
      </c>
      <c r="Q136" s="187">
        <v>0</v>
      </c>
      <c r="R136" s="187">
        <f>Q136*H136</f>
        <v>0</v>
      </c>
      <c r="S136" s="187">
        <v>0</v>
      </c>
      <c r="T136" s="188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89" t="s">
        <v>148</v>
      </c>
      <c r="AT136" s="189" t="s">
        <v>143</v>
      </c>
      <c r="AU136" s="189" t="s">
        <v>82</v>
      </c>
      <c r="AY136" s="17" t="s">
        <v>141</v>
      </c>
      <c r="BE136" s="190">
        <f>IF(N136="základní",J136,0)</f>
        <v>0</v>
      </c>
      <c r="BF136" s="190">
        <f>IF(N136="snížená",J136,0)</f>
        <v>0</v>
      </c>
      <c r="BG136" s="190">
        <f>IF(N136="zákl. přenesená",J136,0)</f>
        <v>0</v>
      </c>
      <c r="BH136" s="190">
        <f>IF(N136="sníž. přenesená",J136,0)</f>
        <v>0</v>
      </c>
      <c r="BI136" s="190">
        <f>IF(N136="nulová",J136,0)</f>
        <v>0</v>
      </c>
      <c r="BJ136" s="17" t="s">
        <v>80</v>
      </c>
      <c r="BK136" s="190">
        <f>ROUND(I136*H136,2)</f>
        <v>0</v>
      </c>
      <c r="BL136" s="17" t="s">
        <v>148</v>
      </c>
      <c r="BM136" s="189" t="s">
        <v>164</v>
      </c>
    </row>
    <row r="137" s="2" customFormat="1">
      <c r="A137" s="36"/>
      <c r="B137" s="37"/>
      <c r="C137" s="36"/>
      <c r="D137" s="191" t="s">
        <v>149</v>
      </c>
      <c r="E137" s="36"/>
      <c r="F137" s="192" t="s">
        <v>571</v>
      </c>
      <c r="G137" s="36"/>
      <c r="H137" s="36"/>
      <c r="I137" s="193"/>
      <c r="J137" s="36"/>
      <c r="K137" s="36"/>
      <c r="L137" s="37"/>
      <c r="M137" s="194"/>
      <c r="N137" s="195"/>
      <c r="O137" s="75"/>
      <c r="P137" s="75"/>
      <c r="Q137" s="75"/>
      <c r="R137" s="75"/>
      <c r="S137" s="75"/>
      <c r="T137" s="76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7" t="s">
        <v>149</v>
      </c>
      <c r="AU137" s="17" t="s">
        <v>82</v>
      </c>
    </row>
    <row r="138" s="2" customFormat="1" ht="16.5" customHeight="1">
      <c r="A138" s="36"/>
      <c r="B138" s="177"/>
      <c r="C138" s="178" t="s">
        <v>166</v>
      </c>
      <c r="D138" s="178" t="s">
        <v>143</v>
      </c>
      <c r="E138" s="179" t="s">
        <v>572</v>
      </c>
      <c r="F138" s="180" t="s">
        <v>573</v>
      </c>
      <c r="G138" s="181" t="s">
        <v>159</v>
      </c>
      <c r="H138" s="182">
        <v>200</v>
      </c>
      <c r="I138" s="183"/>
      <c r="J138" s="184">
        <f>ROUND(I138*H138,2)</f>
        <v>0</v>
      </c>
      <c r="K138" s="180" t="s">
        <v>1</v>
      </c>
      <c r="L138" s="37"/>
      <c r="M138" s="185" t="s">
        <v>1</v>
      </c>
      <c r="N138" s="186" t="s">
        <v>38</v>
      </c>
      <c r="O138" s="75"/>
      <c r="P138" s="187">
        <f>O138*H138</f>
        <v>0</v>
      </c>
      <c r="Q138" s="187">
        <v>0</v>
      </c>
      <c r="R138" s="187">
        <f>Q138*H138</f>
        <v>0</v>
      </c>
      <c r="S138" s="187">
        <v>0</v>
      </c>
      <c r="T138" s="188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89" t="s">
        <v>148</v>
      </c>
      <c r="AT138" s="189" t="s">
        <v>143</v>
      </c>
      <c r="AU138" s="189" t="s">
        <v>82</v>
      </c>
      <c r="AY138" s="17" t="s">
        <v>141</v>
      </c>
      <c r="BE138" s="190">
        <f>IF(N138="základní",J138,0)</f>
        <v>0</v>
      </c>
      <c r="BF138" s="190">
        <f>IF(N138="snížená",J138,0)</f>
        <v>0</v>
      </c>
      <c r="BG138" s="190">
        <f>IF(N138="zákl. přenesená",J138,0)</f>
        <v>0</v>
      </c>
      <c r="BH138" s="190">
        <f>IF(N138="sníž. přenesená",J138,0)</f>
        <v>0</v>
      </c>
      <c r="BI138" s="190">
        <f>IF(N138="nulová",J138,0)</f>
        <v>0</v>
      </c>
      <c r="BJ138" s="17" t="s">
        <v>80</v>
      </c>
      <c r="BK138" s="190">
        <f>ROUND(I138*H138,2)</f>
        <v>0</v>
      </c>
      <c r="BL138" s="17" t="s">
        <v>148</v>
      </c>
      <c r="BM138" s="189" t="s">
        <v>170</v>
      </c>
    </row>
    <row r="139" s="2" customFormat="1">
      <c r="A139" s="36"/>
      <c r="B139" s="37"/>
      <c r="C139" s="36"/>
      <c r="D139" s="191" t="s">
        <v>149</v>
      </c>
      <c r="E139" s="36"/>
      <c r="F139" s="192" t="s">
        <v>573</v>
      </c>
      <c r="G139" s="36"/>
      <c r="H139" s="36"/>
      <c r="I139" s="193"/>
      <c r="J139" s="36"/>
      <c r="K139" s="36"/>
      <c r="L139" s="37"/>
      <c r="M139" s="194"/>
      <c r="N139" s="195"/>
      <c r="O139" s="75"/>
      <c r="P139" s="75"/>
      <c r="Q139" s="75"/>
      <c r="R139" s="75"/>
      <c r="S139" s="75"/>
      <c r="T139" s="76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7" t="s">
        <v>149</v>
      </c>
      <c r="AU139" s="17" t="s">
        <v>82</v>
      </c>
    </row>
    <row r="140" s="2" customFormat="1" ht="16.5" customHeight="1">
      <c r="A140" s="36"/>
      <c r="B140" s="177"/>
      <c r="C140" s="178" t="s">
        <v>160</v>
      </c>
      <c r="D140" s="178" t="s">
        <v>143</v>
      </c>
      <c r="E140" s="179" t="s">
        <v>574</v>
      </c>
      <c r="F140" s="180" t="s">
        <v>575</v>
      </c>
      <c r="G140" s="181" t="s">
        <v>169</v>
      </c>
      <c r="H140" s="182">
        <v>10.199999999999999</v>
      </c>
      <c r="I140" s="183"/>
      <c r="J140" s="184">
        <f>ROUND(I140*H140,2)</f>
        <v>0</v>
      </c>
      <c r="K140" s="180" t="s">
        <v>1</v>
      </c>
      <c r="L140" s="37"/>
      <c r="M140" s="185" t="s">
        <v>1</v>
      </c>
      <c r="N140" s="186" t="s">
        <v>38</v>
      </c>
      <c r="O140" s="75"/>
      <c r="P140" s="187">
        <f>O140*H140</f>
        <v>0</v>
      </c>
      <c r="Q140" s="187">
        <v>0</v>
      </c>
      <c r="R140" s="187">
        <f>Q140*H140</f>
        <v>0</v>
      </c>
      <c r="S140" s="187">
        <v>0</v>
      </c>
      <c r="T140" s="188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89" t="s">
        <v>148</v>
      </c>
      <c r="AT140" s="189" t="s">
        <v>143</v>
      </c>
      <c r="AU140" s="189" t="s">
        <v>82</v>
      </c>
      <c r="AY140" s="17" t="s">
        <v>141</v>
      </c>
      <c r="BE140" s="190">
        <f>IF(N140="základní",J140,0)</f>
        <v>0</v>
      </c>
      <c r="BF140" s="190">
        <f>IF(N140="snížená",J140,0)</f>
        <v>0</v>
      </c>
      <c r="BG140" s="190">
        <f>IF(N140="zákl. přenesená",J140,0)</f>
        <v>0</v>
      </c>
      <c r="BH140" s="190">
        <f>IF(N140="sníž. přenesená",J140,0)</f>
        <v>0</v>
      </c>
      <c r="BI140" s="190">
        <f>IF(N140="nulová",J140,0)</f>
        <v>0</v>
      </c>
      <c r="BJ140" s="17" t="s">
        <v>80</v>
      </c>
      <c r="BK140" s="190">
        <f>ROUND(I140*H140,2)</f>
        <v>0</v>
      </c>
      <c r="BL140" s="17" t="s">
        <v>148</v>
      </c>
      <c r="BM140" s="189" t="s">
        <v>176</v>
      </c>
    </row>
    <row r="141" s="2" customFormat="1">
      <c r="A141" s="36"/>
      <c r="B141" s="37"/>
      <c r="C141" s="36"/>
      <c r="D141" s="191" t="s">
        <v>149</v>
      </c>
      <c r="E141" s="36"/>
      <c r="F141" s="192" t="s">
        <v>575</v>
      </c>
      <c r="G141" s="36"/>
      <c r="H141" s="36"/>
      <c r="I141" s="193"/>
      <c r="J141" s="36"/>
      <c r="K141" s="36"/>
      <c r="L141" s="37"/>
      <c r="M141" s="194"/>
      <c r="N141" s="195"/>
      <c r="O141" s="75"/>
      <c r="P141" s="75"/>
      <c r="Q141" s="75"/>
      <c r="R141" s="75"/>
      <c r="S141" s="75"/>
      <c r="T141" s="76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7" t="s">
        <v>149</v>
      </c>
      <c r="AU141" s="17" t="s">
        <v>82</v>
      </c>
    </row>
    <row r="142" s="13" customFormat="1">
      <c r="A142" s="13"/>
      <c r="B142" s="196"/>
      <c r="C142" s="13"/>
      <c r="D142" s="191" t="s">
        <v>150</v>
      </c>
      <c r="E142" s="197" t="s">
        <v>1</v>
      </c>
      <c r="F142" s="198" t="s">
        <v>576</v>
      </c>
      <c r="G142" s="13"/>
      <c r="H142" s="199">
        <v>10.199999999999999</v>
      </c>
      <c r="I142" s="200"/>
      <c r="J142" s="13"/>
      <c r="K142" s="13"/>
      <c r="L142" s="196"/>
      <c r="M142" s="201"/>
      <c r="N142" s="202"/>
      <c r="O142" s="202"/>
      <c r="P142" s="202"/>
      <c r="Q142" s="202"/>
      <c r="R142" s="202"/>
      <c r="S142" s="202"/>
      <c r="T142" s="20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97" t="s">
        <v>150</v>
      </c>
      <c r="AU142" s="197" t="s">
        <v>82</v>
      </c>
      <c r="AV142" s="13" t="s">
        <v>82</v>
      </c>
      <c r="AW142" s="13" t="s">
        <v>30</v>
      </c>
      <c r="AX142" s="13" t="s">
        <v>73</v>
      </c>
      <c r="AY142" s="197" t="s">
        <v>141</v>
      </c>
    </row>
    <row r="143" s="14" customFormat="1">
      <c r="A143" s="14"/>
      <c r="B143" s="204"/>
      <c r="C143" s="14"/>
      <c r="D143" s="191" t="s">
        <v>150</v>
      </c>
      <c r="E143" s="205" t="s">
        <v>1</v>
      </c>
      <c r="F143" s="206" t="s">
        <v>153</v>
      </c>
      <c r="G143" s="14"/>
      <c r="H143" s="207">
        <v>10.199999999999999</v>
      </c>
      <c r="I143" s="208"/>
      <c r="J143" s="14"/>
      <c r="K143" s="14"/>
      <c r="L143" s="204"/>
      <c r="M143" s="209"/>
      <c r="N143" s="210"/>
      <c r="O143" s="210"/>
      <c r="P143" s="210"/>
      <c r="Q143" s="210"/>
      <c r="R143" s="210"/>
      <c r="S143" s="210"/>
      <c r="T143" s="21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05" t="s">
        <v>150</v>
      </c>
      <c r="AU143" s="205" t="s">
        <v>82</v>
      </c>
      <c r="AV143" s="14" t="s">
        <v>148</v>
      </c>
      <c r="AW143" s="14" t="s">
        <v>30</v>
      </c>
      <c r="AX143" s="14" t="s">
        <v>80</v>
      </c>
      <c r="AY143" s="205" t="s">
        <v>141</v>
      </c>
    </row>
    <row r="144" s="2" customFormat="1" ht="21.75" customHeight="1">
      <c r="A144" s="36"/>
      <c r="B144" s="177"/>
      <c r="C144" s="212" t="s">
        <v>177</v>
      </c>
      <c r="D144" s="212" t="s">
        <v>191</v>
      </c>
      <c r="E144" s="213" t="s">
        <v>577</v>
      </c>
      <c r="F144" s="214" t="s">
        <v>578</v>
      </c>
      <c r="G144" s="215" t="s">
        <v>194</v>
      </c>
      <c r="H144" s="216">
        <v>20.399999999999999</v>
      </c>
      <c r="I144" s="217"/>
      <c r="J144" s="218">
        <f>ROUND(I144*H144,2)</f>
        <v>0</v>
      </c>
      <c r="K144" s="214" t="s">
        <v>1</v>
      </c>
      <c r="L144" s="219"/>
      <c r="M144" s="220" t="s">
        <v>1</v>
      </c>
      <c r="N144" s="221" t="s">
        <v>38</v>
      </c>
      <c r="O144" s="75"/>
      <c r="P144" s="187">
        <f>O144*H144</f>
        <v>0</v>
      </c>
      <c r="Q144" s="187">
        <v>0</v>
      </c>
      <c r="R144" s="187">
        <f>Q144*H144</f>
        <v>0</v>
      </c>
      <c r="S144" s="187">
        <v>0</v>
      </c>
      <c r="T144" s="188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89" t="s">
        <v>164</v>
      </c>
      <c r="AT144" s="189" t="s">
        <v>191</v>
      </c>
      <c r="AU144" s="189" t="s">
        <v>82</v>
      </c>
      <c r="AY144" s="17" t="s">
        <v>141</v>
      </c>
      <c r="BE144" s="190">
        <f>IF(N144="základní",J144,0)</f>
        <v>0</v>
      </c>
      <c r="BF144" s="190">
        <f>IF(N144="snížená",J144,0)</f>
        <v>0</v>
      </c>
      <c r="BG144" s="190">
        <f>IF(N144="zákl. přenesená",J144,0)</f>
        <v>0</v>
      </c>
      <c r="BH144" s="190">
        <f>IF(N144="sníž. přenesená",J144,0)</f>
        <v>0</v>
      </c>
      <c r="BI144" s="190">
        <f>IF(N144="nulová",J144,0)</f>
        <v>0</v>
      </c>
      <c r="BJ144" s="17" t="s">
        <v>80</v>
      </c>
      <c r="BK144" s="190">
        <f>ROUND(I144*H144,2)</f>
        <v>0</v>
      </c>
      <c r="BL144" s="17" t="s">
        <v>148</v>
      </c>
      <c r="BM144" s="189" t="s">
        <v>180</v>
      </c>
    </row>
    <row r="145" s="2" customFormat="1">
      <c r="A145" s="36"/>
      <c r="B145" s="37"/>
      <c r="C145" s="36"/>
      <c r="D145" s="191" t="s">
        <v>149</v>
      </c>
      <c r="E145" s="36"/>
      <c r="F145" s="192" t="s">
        <v>578</v>
      </c>
      <c r="G145" s="36"/>
      <c r="H145" s="36"/>
      <c r="I145" s="193"/>
      <c r="J145" s="36"/>
      <c r="K145" s="36"/>
      <c r="L145" s="37"/>
      <c r="M145" s="194"/>
      <c r="N145" s="195"/>
      <c r="O145" s="75"/>
      <c r="P145" s="75"/>
      <c r="Q145" s="75"/>
      <c r="R145" s="75"/>
      <c r="S145" s="75"/>
      <c r="T145" s="76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7" t="s">
        <v>149</v>
      </c>
      <c r="AU145" s="17" t="s">
        <v>82</v>
      </c>
    </row>
    <row r="146" s="13" customFormat="1">
      <c r="A146" s="13"/>
      <c r="B146" s="196"/>
      <c r="C146" s="13"/>
      <c r="D146" s="191" t="s">
        <v>150</v>
      </c>
      <c r="E146" s="197" t="s">
        <v>1</v>
      </c>
      <c r="F146" s="198" t="s">
        <v>579</v>
      </c>
      <c r="G146" s="13"/>
      <c r="H146" s="199">
        <v>20.399999999999999</v>
      </c>
      <c r="I146" s="200"/>
      <c r="J146" s="13"/>
      <c r="K146" s="13"/>
      <c r="L146" s="196"/>
      <c r="M146" s="201"/>
      <c r="N146" s="202"/>
      <c r="O146" s="202"/>
      <c r="P146" s="202"/>
      <c r="Q146" s="202"/>
      <c r="R146" s="202"/>
      <c r="S146" s="202"/>
      <c r="T146" s="20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97" t="s">
        <v>150</v>
      </c>
      <c r="AU146" s="197" t="s">
        <v>82</v>
      </c>
      <c r="AV146" s="13" t="s">
        <v>82</v>
      </c>
      <c r="AW146" s="13" t="s">
        <v>30</v>
      </c>
      <c r="AX146" s="13" t="s">
        <v>73</v>
      </c>
      <c r="AY146" s="197" t="s">
        <v>141</v>
      </c>
    </row>
    <row r="147" s="14" customFormat="1">
      <c r="A147" s="14"/>
      <c r="B147" s="204"/>
      <c r="C147" s="14"/>
      <c r="D147" s="191" t="s">
        <v>150</v>
      </c>
      <c r="E147" s="205" t="s">
        <v>1</v>
      </c>
      <c r="F147" s="206" t="s">
        <v>153</v>
      </c>
      <c r="G147" s="14"/>
      <c r="H147" s="207">
        <v>20.399999999999999</v>
      </c>
      <c r="I147" s="208"/>
      <c r="J147" s="14"/>
      <c r="K147" s="14"/>
      <c r="L147" s="204"/>
      <c r="M147" s="209"/>
      <c r="N147" s="210"/>
      <c r="O147" s="210"/>
      <c r="P147" s="210"/>
      <c r="Q147" s="210"/>
      <c r="R147" s="210"/>
      <c r="S147" s="210"/>
      <c r="T147" s="211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05" t="s">
        <v>150</v>
      </c>
      <c r="AU147" s="205" t="s">
        <v>82</v>
      </c>
      <c r="AV147" s="14" t="s">
        <v>148</v>
      </c>
      <c r="AW147" s="14" t="s">
        <v>30</v>
      </c>
      <c r="AX147" s="14" t="s">
        <v>80</v>
      </c>
      <c r="AY147" s="205" t="s">
        <v>141</v>
      </c>
    </row>
    <row r="148" s="2" customFormat="1" ht="24.15" customHeight="1">
      <c r="A148" s="36"/>
      <c r="B148" s="177"/>
      <c r="C148" s="178" t="s">
        <v>164</v>
      </c>
      <c r="D148" s="178" t="s">
        <v>143</v>
      </c>
      <c r="E148" s="179" t="s">
        <v>580</v>
      </c>
      <c r="F148" s="180" t="s">
        <v>581</v>
      </c>
      <c r="G148" s="181" t="s">
        <v>225</v>
      </c>
      <c r="H148" s="182">
        <v>18</v>
      </c>
      <c r="I148" s="183"/>
      <c r="J148" s="184">
        <f>ROUND(I148*H148,2)</f>
        <v>0</v>
      </c>
      <c r="K148" s="180" t="s">
        <v>1</v>
      </c>
      <c r="L148" s="37"/>
      <c r="M148" s="185" t="s">
        <v>1</v>
      </c>
      <c r="N148" s="186" t="s">
        <v>38</v>
      </c>
      <c r="O148" s="75"/>
      <c r="P148" s="187">
        <f>O148*H148</f>
        <v>0</v>
      </c>
      <c r="Q148" s="187">
        <v>0</v>
      </c>
      <c r="R148" s="187">
        <f>Q148*H148</f>
        <v>0</v>
      </c>
      <c r="S148" s="187">
        <v>0</v>
      </c>
      <c r="T148" s="188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89" t="s">
        <v>148</v>
      </c>
      <c r="AT148" s="189" t="s">
        <v>143</v>
      </c>
      <c r="AU148" s="189" t="s">
        <v>82</v>
      </c>
      <c r="AY148" s="17" t="s">
        <v>141</v>
      </c>
      <c r="BE148" s="190">
        <f>IF(N148="základní",J148,0)</f>
        <v>0</v>
      </c>
      <c r="BF148" s="190">
        <f>IF(N148="snížená",J148,0)</f>
        <v>0</v>
      </c>
      <c r="BG148" s="190">
        <f>IF(N148="zákl. přenesená",J148,0)</f>
        <v>0</v>
      </c>
      <c r="BH148" s="190">
        <f>IF(N148="sníž. přenesená",J148,0)</f>
        <v>0</v>
      </c>
      <c r="BI148" s="190">
        <f>IF(N148="nulová",J148,0)</f>
        <v>0</v>
      </c>
      <c r="BJ148" s="17" t="s">
        <v>80</v>
      </c>
      <c r="BK148" s="190">
        <f>ROUND(I148*H148,2)</f>
        <v>0</v>
      </c>
      <c r="BL148" s="17" t="s">
        <v>148</v>
      </c>
      <c r="BM148" s="189" t="s">
        <v>185</v>
      </c>
    </row>
    <row r="149" s="2" customFormat="1">
      <c r="A149" s="36"/>
      <c r="B149" s="37"/>
      <c r="C149" s="36"/>
      <c r="D149" s="191" t="s">
        <v>149</v>
      </c>
      <c r="E149" s="36"/>
      <c r="F149" s="192" t="s">
        <v>581</v>
      </c>
      <c r="G149" s="36"/>
      <c r="H149" s="36"/>
      <c r="I149" s="193"/>
      <c r="J149" s="36"/>
      <c r="K149" s="36"/>
      <c r="L149" s="37"/>
      <c r="M149" s="194"/>
      <c r="N149" s="195"/>
      <c r="O149" s="75"/>
      <c r="P149" s="75"/>
      <c r="Q149" s="75"/>
      <c r="R149" s="75"/>
      <c r="S149" s="75"/>
      <c r="T149" s="76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7" t="s">
        <v>149</v>
      </c>
      <c r="AU149" s="17" t="s">
        <v>82</v>
      </c>
    </row>
    <row r="150" s="2" customFormat="1" ht="33" customHeight="1">
      <c r="A150" s="36"/>
      <c r="B150" s="177"/>
      <c r="C150" s="178" t="s">
        <v>186</v>
      </c>
      <c r="D150" s="178" t="s">
        <v>143</v>
      </c>
      <c r="E150" s="179" t="s">
        <v>582</v>
      </c>
      <c r="F150" s="180" t="s">
        <v>583</v>
      </c>
      <c r="G150" s="181" t="s">
        <v>225</v>
      </c>
      <c r="H150" s="182">
        <v>18</v>
      </c>
      <c r="I150" s="183"/>
      <c r="J150" s="184">
        <f>ROUND(I150*H150,2)</f>
        <v>0</v>
      </c>
      <c r="K150" s="180" t="s">
        <v>1</v>
      </c>
      <c r="L150" s="37"/>
      <c r="M150" s="185" t="s">
        <v>1</v>
      </c>
      <c r="N150" s="186" t="s">
        <v>38</v>
      </c>
      <c r="O150" s="75"/>
      <c r="P150" s="187">
        <f>O150*H150</f>
        <v>0</v>
      </c>
      <c r="Q150" s="187">
        <v>0</v>
      </c>
      <c r="R150" s="187">
        <f>Q150*H150</f>
        <v>0</v>
      </c>
      <c r="S150" s="187">
        <v>0</v>
      </c>
      <c r="T150" s="188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89" t="s">
        <v>148</v>
      </c>
      <c r="AT150" s="189" t="s">
        <v>143</v>
      </c>
      <c r="AU150" s="189" t="s">
        <v>82</v>
      </c>
      <c r="AY150" s="17" t="s">
        <v>141</v>
      </c>
      <c r="BE150" s="190">
        <f>IF(N150="základní",J150,0)</f>
        <v>0</v>
      </c>
      <c r="BF150" s="190">
        <f>IF(N150="snížená",J150,0)</f>
        <v>0</v>
      </c>
      <c r="BG150" s="190">
        <f>IF(N150="zákl. přenesená",J150,0)</f>
        <v>0</v>
      </c>
      <c r="BH150" s="190">
        <f>IF(N150="sníž. přenesená",J150,0)</f>
        <v>0</v>
      </c>
      <c r="BI150" s="190">
        <f>IF(N150="nulová",J150,0)</f>
        <v>0</v>
      </c>
      <c r="BJ150" s="17" t="s">
        <v>80</v>
      </c>
      <c r="BK150" s="190">
        <f>ROUND(I150*H150,2)</f>
        <v>0</v>
      </c>
      <c r="BL150" s="17" t="s">
        <v>148</v>
      </c>
      <c r="BM150" s="189" t="s">
        <v>189</v>
      </c>
    </row>
    <row r="151" s="2" customFormat="1">
      <c r="A151" s="36"/>
      <c r="B151" s="37"/>
      <c r="C151" s="36"/>
      <c r="D151" s="191" t="s">
        <v>149</v>
      </c>
      <c r="E151" s="36"/>
      <c r="F151" s="192" t="s">
        <v>583</v>
      </c>
      <c r="G151" s="36"/>
      <c r="H151" s="36"/>
      <c r="I151" s="193"/>
      <c r="J151" s="36"/>
      <c r="K151" s="36"/>
      <c r="L151" s="37"/>
      <c r="M151" s="194"/>
      <c r="N151" s="195"/>
      <c r="O151" s="75"/>
      <c r="P151" s="75"/>
      <c r="Q151" s="75"/>
      <c r="R151" s="75"/>
      <c r="S151" s="75"/>
      <c r="T151" s="76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7" t="s">
        <v>149</v>
      </c>
      <c r="AU151" s="17" t="s">
        <v>82</v>
      </c>
    </row>
    <row r="152" s="2" customFormat="1" ht="33" customHeight="1">
      <c r="A152" s="36"/>
      <c r="B152" s="177"/>
      <c r="C152" s="178" t="s">
        <v>170</v>
      </c>
      <c r="D152" s="178" t="s">
        <v>143</v>
      </c>
      <c r="E152" s="179" t="s">
        <v>584</v>
      </c>
      <c r="F152" s="180" t="s">
        <v>585</v>
      </c>
      <c r="G152" s="181" t="s">
        <v>225</v>
      </c>
      <c r="H152" s="182">
        <v>18</v>
      </c>
      <c r="I152" s="183"/>
      <c r="J152" s="184">
        <f>ROUND(I152*H152,2)</f>
        <v>0</v>
      </c>
      <c r="K152" s="180" t="s">
        <v>1</v>
      </c>
      <c r="L152" s="37"/>
      <c r="M152" s="185" t="s">
        <v>1</v>
      </c>
      <c r="N152" s="186" t="s">
        <v>38</v>
      </c>
      <c r="O152" s="75"/>
      <c r="P152" s="187">
        <f>O152*H152</f>
        <v>0</v>
      </c>
      <c r="Q152" s="187">
        <v>0</v>
      </c>
      <c r="R152" s="187">
        <f>Q152*H152</f>
        <v>0</v>
      </c>
      <c r="S152" s="187">
        <v>0</v>
      </c>
      <c r="T152" s="188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89" t="s">
        <v>148</v>
      </c>
      <c r="AT152" s="189" t="s">
        <v>143</v>
      </c>
      <c r="AU152" s="189" t="s">
        <v>82</v>
      </c>
      <c r="AY152" s="17" t="s">
        <v>141</v>
      </c>
      <c r="BE152" s="190">
        <f>IF(N152="základní",J152,0)</f>
        <v>0</v>
      </c>
      <c r="BF152" s="190">
        <f>IF(N152="snížená",J152,0)</f>
        <v>0</v>
      </c>
      <c r="BG152" s="190">
        <f>IF(N152="zákl. přenesená",J152,0)</f>
        <v>0</v>
      </c>
      <c r="BH152" s="190">
        <f>IF(N152="sníž. přenesená",J152,0)</f>
        <v>0</v>
      </c>
      <c r="BI152" s="190">
        <f>IF(N152="nulová",J152,0)</f>
        <v>0</v>
      </c>
      <c r="BJ152" s="17" t="s">
        <v>80</v>
      </c>
      <c r="BK152" s="190">
        <f>ROUND(I152*H152,2)</f>
        <v>0</v>
      </c>
      <c r="BL152" s="17" t="s">
        <v>148</v>
      </c>
      <c r="BM152" s="189" t="s">
        <v>195</v>
      </c>
    </row>
    <row r="153" s="2" customFormat="1">
      <c r="A153" s="36"/>
      <c r="B153" s="37"/>
      <c r="C153" s="36"/>
      <c r="D153" s="191" t="s">
        <v>149</v>
      </c>
      <c r="E153" s="36"/>
      <c r="F153" s="192" t="s">
        <v>585</v>
      </c>
      <c r="G153" s="36"/>
      <c r="H153" s="36"/>
      <c r="I153" s="193"/>
      <c r="J153" s="36"/>
      <c r="K153" s="36"/>
      <c r="L153" s="37"/>
      <c r="M153" s="194"/>
      <c r="N153" s="195"/>
      <c r="O153" s="75"/>
      <c r="P153" s="75"/>
      <c r="Q153" s="75"/>
      <c r="R153" s="75"/>
      <c r="S153" s="75"/>
      <c r="T153" s="76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7" t="s">
        <v>149</v>
      </c>
      <c r="AU153" s="17" t="s">
        <v>82</v>
      </c>
    </row>
    <row r="154" s="2" customFormat="1" ht="24.15" customHeight="1">
      <c r="A154" s="36"/>
      <c r="B154" s="177"/>
      <c r="C154" s="212" t="s">
        <v>197</v>
      </c>
      <c r="D154" s="212" t="s">
        <v>191</v>
      </c>
      <c r="E154" s="213" t="s">
        <v>586</v>
      </c>
      <c r="F154" s="214" t="s">
        <v>587</v>
      </c>
      <c r="G154" s="215" t="s">
        <v>169</v>
      </c>
      <c r="H154" s="216">
        <v>3.1240000000000001</v>
      </c>
      <c r="I154" s="217"/>
      <c r="J154" s="218">
        <f>ROUND(I154*H154,2)</f>
        <v>0</v>
      </c>
      <c r="K154" s="214" t="s">
        <v>1</v>
      </c>
      <c r="L154" s="219"/>
      <c r="M154" s="220" t="s">
        <v>1</v>
      </c>
      <c r="N154" s="221" t="s">
        <v>38</v>
      </c>
      <c r="O154" s="75"/>
      <c r="P154" s="187">
        <f>O154*H154</f>
        <v>0</v>
      </c>
      <c r="Q154" s="187">
        <v>0</v>
      </c>
      <c r="R154" s="187">
        <f>Q154*H154</f>
        <v>0</v>
      </c>
      <c r="S154" s="187">
        <v>0</v>
      </c>
      <c r="T154" s="188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89" t="s">
        <v>164</v>
      </c>
      <c r="AT154" s="189" t="s">
        <v>191</v>
      </c>
      <c r="AU154" s="189" t="s">
        <v>82</v>
      </c>
      <c r="AY154" s="17" t="s">
        <v>141</v>
      </c>
      <c r="BE154" s="190">
        <f>IF(N154="základní",J154,0)</f>
        <v>0</v>
      </c>
      <c r="BF154" s="190">
        <f>IF(N154="snížená",J154,0)</f>
        <v>0</v>
      </c>
      <c r="BG154" s="190">
        <f>IF(N154="zákl. přenesená",J154,0)</f>
        <v>0</v>
      </c>
      <c r="BH154" s="190">
        <f>IF(N154="sníž. přenesená",J154,0)</f>
        <v>0</v>
      </c>
      <c r="BI154" s="190">
        <f>IF(N154="nulová",J154,0)</f>
        <v>0</v>
      </c>
      <c r="BJ154" s="17" t="s">
        <v>80</v>
      </c>
      <c r="BK154" s="190">
        <f>ROUND(I154*H154,2)</f>
        <v>0</v>
      </c>
      <c r="BL154" s="17" t="s">
        <v>148</v>
      </c>
      <c r="BM154" s="189" t="s">
        <v>200</v>
      </c>
    </row>
    <row r="155" s="2" customFormat="1">
      <c r="A155" s="36"/>
      <c r="B155" s="37"/>
      <c r="C155" s="36"/>
      <c r="D155" s="191" t="s">
        <v>149</v>
      </c>
      <c r="E155" s="36"/>
      <c r="F155" s="192" t="s">
        <v>587</v>
      </c>
      <c r="G155" s="36"/>
      <c r="H155" s="36"/>
      <c r="I155" s="193"/>
      <c r="J155" s="36"/>
      <c r="K155" s="36"/>
      <c r="L155" s="37"/>
      <c r="M155" s="194"/>
      <c r="N155" s="195"/>
      <c r="O155" s="75"/>
      <c r="P155" s="75"/>
      <c r="Q155" s="75"/>
      <c r="R155" s="75"/>
      <c r="S155" s="75"/>
      <c r="T155" s="76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7" t="s">
        <v>149</v>
      </c>
      <c r="AU155" s="17" t="s">
        <v>82</v>
      </c>
    </row>
    <row r="156" s="2" customFormat="1" ht="24.15" customHeight="1">
      <c r="A156" s="36"/>
      <c r="B156" s="177"/>
      <c r="C156" s="212" t="s">
        <v>176</v>
      </c>
      <c r="D156" s="212" t="s">
        <v>191</v>
      </c>
      <c r="E156" s="213" t="s">
        <v>588</v>
      </c>
      <c r="F156" s="214" t="s">
        <v>589</v>
      </c>
      <c r="G156" s="215" t="s">
        <v>590</v>
      </c>
      <c r="H156" s="216">
        <v>0.35999999999999999</v>
      </c>
      <c r="I156" s="217"/>
      <c r="J156" s="218">
        <f>ROUND(I156*H156,2)</f>
        <v>0</v>
      </c>
      <c r="K156" s="214" t="s">
        <v>1</v>
      </c>
      <c r="L156" s="219"/>
      <c r="M156" s="220" t="s">
        <v>1</v>
      </c>
      <c r="N156" s="221" t="s">
        <v>38</v>
      </c>
      <c r="O156" s="75"/>
      <c r="P156" s="187">
        <f>O156*H156</f>
        <v>0</v>
      </c>
      <c r="Q156" s="187">
        <v>0</v>
      </c>
      <c r="R156" s="187">
        <f>Q156*H156</f>
        <v>0</v>
      </c>
      <c r="S156" s="187">
        <v>0</v>
      </c>
      <c r="T156" s="188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89" t="s">
        <v>164</v>
      </c>
      <c r="AT156" s="189" t="s">
        <v>191</v>
      </c>
      <c r="AU156" s="189" t="s">
        <v>82</v>
      </c>
      <c r="AY156" s="17" t="s">
        <v>141</v>
      </c>
      <c r="BE156" s="190">
        <f>IF(N156="základní",J156,0)</f>
        <v>0</v>
      </c>
      <c r="BF156" s="190">
        <f>IF(N156="snížená",J156,0)</f>
        <v>0</v>
      </c>
      <c r="BG156" s="190">
        <f>IF(N156="zákl. přenesená",J156,0)</f>
        <v>0</v>
      </c>
      <c r="BH156" s="190">
        <f>IF(N156="sníž. přenesená",J156,0)</f>
        <v>0</v>
      </c>
      <c r="BI156" s="190">
        <f>IF(N156="nulová",J156,0)</f>
        <v>0</v>
      </c>
      <c r="BJ156" s="17" t="s">
        <v>80</v>
      </c>
      <c r="BK156" s="190">
        <f>ROUND(I156*H156,2)</f>
        <v>0</v>
      </c>
      <c r="BL156" s="17" t="s">
        <v>148</v>
      </c>
      <c r="BM156" s="189" t="s">
        <v>203</v>
      </c>
    </row>
    <row r="157" s="2" customFormat="1">
      <c r="A157" s="36"/>
      <c r="B157" s="37"/>
      <c r="C157" s="36"/>
      <c r="D157" s="191" t="s">
        <v>149</v>
      </c>
      <c r="E157" s="36"/>
      <c r="F157" s="192" t="s">
        <v>589</v>
      </c>
      <c r="G157" s="36"/>
      <c r="H157" s="36"/>
      <c r="I157" s="193"/>
      <c r="J157" s="36"/>
      <c r="K157" s="36"/>
      <c r="L157" s="37"/>
      <c r="M157" s="194"/>
      <c r="N157" s="195"/>
      <c r="O157" s="75"/>
      <c r="P157" s="75"/>
      <c r="Q157" s="75"/>
      <c r="R157" s="75"/>
      <c r="S157" s="75"/>
      <c r="T157" s="76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7" t="s">
        <v>149</v>
      </c>
      <c r="AU157" s="17" t="s">
        <v>82</v>
      </c>
    </row>
    <row r="158" s="13" customFormat="1">
      <c r="A158" s="13"/>
      <c r="B158" s="196"/>
      <c r="C158" s="13"/>
      <c r="D158" s="191" t="s">
        <v>150</v>
      </c>
      <c r="E158" s="197" t="s">
        <v>1</v>
      </c>
      <c r="F158" s="198" t="s">
        <v>591</v>
      </c>
      <c r="G158" s="13"/>
      <c r="H158" s="199">
        <v>0.35999999999999999</v>
      </c>
      <c r="I158" s="200"/>
      <c r="J158" s="13"/>
      <c r="K158" s="13"/>
      <c r="L158" s="196"/>
      <c r="M158" s="201"/>
      <c r="N158" s="202"/>
      <c r="O158" s="202"/>
      <c r="P158" s="202"/>
      <c r="Q158" s="202"/>
      <c r="R158" s="202"/>
      <c r="S158" s="202"/>
      <c r="T158" s="20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97" t="s">
        <v>150</v>
      </c>
      <c r="AU158" s="197" t="s">
        <v>82</v>
      </c>
      <c r="AV158" s="13" t="s">
        <v>82</v>
      </c>
      <c r="AW158" s="13" t="s">
        <v>30</v>
      </c>
      <c r="AX158" s="13" t="s">
        <v>73</v>
      </c>
      <c r="AY158" s="197" t="s">
        <v>141</v>
      </c>
    </row>
    <row r="159" s="14" customFormat="1">
      <c r="A159" s="14"/>
      <c r="B159" s="204"/>
      <c r="C159" s="14"/>
      <c r="D159" s="191" t="s">
        <v>150</v>
      </c>
      <c r="E159" s="205" t="s">
        <v>1</v>
      </c>
      <c r="F159" s="206" t="s">
        <v>153</v>
      </c>
      <c r="G159" s="14"/>
      <c r="H159" s="207">
        <v>0.35999999999999999</v>
      </c>
      <c r="I159" s="208"/>
      <c r="J159" s="14"/>
      <c r="K159" s="14"/>
      <c r="L159" s="204"/>
      <c r="M159" s="209"/>
      <c r="N159" s="210"/>
      <c r="O159" s="210"/>
      <c r="P159" s="210"/>
      <c r="Q159" s="210"/>
      <c r="R159" s="210"/>
      <c r="S159" s="210"/>
      <c r="T159" s="211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05" t="s">
        <v>150</v>
      </c>
      <c r="AU159" s="205" t="s">
        <v>82</v>
      </c>
      <c r="AV159" s="14" t="s">
        <v>148</v>
      </c>
      <c r="AW159" s="14" t="s">
        <v>30</v>
      </c>
      <c r="AX159" s="14" t="s">
        <v>80</v>
      </c>
      <c r="AY159" s="205" t="s">
        <v>141</v>
      </c>
    </row>
    <row r="160" s="2" customFormat="1" ht="16.5" customHeight="1">
      <c r="A160" s="36"/>
      <c r="B160" s="177"/>
      <c r="C160" s="212" t="s">
        <v>204</v>
      </c>
      <c r="D160" s="212" t="s">
        <v>191</v>
      </c>
      <c r="E160" s="213" t="s">
        <v>592</v>
      </c>
      <c r="F160" s="214" t="s">
        <v>593</v>
      </c>
      <c r="G160" s="215" t="s">
        <v>278</v>
      </c>
      <c r="H160" s="216">
        <v>36</v>
      </c>
      <c r="I160" s="217"/>
      <c r="J160" s="218">
        <f>ROUND(I160*H160,2)</f>
        <v>0</v>
      </c>
      <c r="K160" s="214" t="s">
        <v>1</v>
      </c>
      <c r="L160" s="219"/>
      <c r="M160" s="220" t="s">
        <v>1</v>
      </c>
      <c r="N160" s="221" t="s">
        <v>38</v>
      </c>
      <c r="O160" s="75"/>
      <c r="P160" s="187">
        <f>O160*H160</f>
        <v>0</v>
      </c>
      <c r="Q160" s="187">
        <v>0</v>
      </c>
      <c r="R160" s="187">
        <f>Q160*H160</f>
        <v>0</v>
      </c>
      <c r="S160" s="187">
        <v>0</v>
      </c>
      <c r="T160" s="188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89" t="s">
        <v>164</v>
      </c>
      <c r="AT160" s="189" t="s">
        <v>191</v>
      </c>
      <c r="AU160" s="189" t="s">
        <v>82</v>
      </c>
      <c r="AY160" s="17" t="s">
        <v>141</v>
      </c>
      <c r="BE160" s="190">
        <f>IF(N160="základní",J160,0)</f>
        <v>0</v>
      </c>
      <c r="BF160" s="190">
        <f>IF(N160="snížená",J160,0)</f>
        <v>0</v>
      </c>
      <c r="BG160" s="190">
        <f>IF(N160="zákl. přenesená",J160,0)</f>
        <v>0</v>
      </c>
      <c r="BH160" s="190">
        <f>IF(N160="sníž. přenesená",J160,0)</f>
        <v>0</v>
      </c>
      <c r="BI160" s="190">
        <f>IF(N160="nulová",J160,0)</f>
        <v>0</v>
      </c>
      <c r="BJ160" s="17" t="s">
        <v>80</v>
      </c>
      <c r="BK160" s="190">
        <f>ROUND(I160*H160,2)</f>
        <v>0</v>
      </c>
      <c r="BL160" s="17" t="s">
        <v>148</v>
      </c>
      <c r="BM160" s="189" t="s">
        <v>207</v>
      </c>
    </row>
    <row r="161" s="2" customFormat="1">
      <c r="A161" s="36"/>
      <c r="B161" s="37"/>
      <c r="C161" s="36"/>
      <c r="D161" s="191" t="s">
        <v>149</v>
      </c>
      <c r="E161" s="36"/>
      <c r="F161" s="192" t="s">
        <v>593</v>
      </c>
      <c r="G161" s="36"/>
      <c r="H161" s="36"/>
      <c r="I161" s="193"/>
      <c r="J161" s="36"/>
      <c r="K161" s="36"/>
      <c r="L161" s="37"/>
      <c r="M161" s="194"/>
      <c r="N161" s="195"/>
      <c r="O161" s="75"/>
      <c r="P161" s="75"/>
      <c r="Q161" s="75"/>
      <c r="R161" s="75"/>
      <c r="S161" s="75"/>
      <c r="T161" s="76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7" t="s">
        <v>149</v>
      </c>
      <c r="AU161" s="17" t="s">
        <v>82</v>
      </c>
    </row>
    <row r="162" s="13" customFormat="1">
      <c r="A162" s="13"/>
      <c r="B162" s="196"/>
      <c r="C162" s="13"/>
      <c r="D162" s="191" t="s">
        <v>150</v>
      </c>
      <c r="E162" s="197" t="s">
        <v>1</v>
      </c>
      <c r="F162" s="198" t="s">
        <v>594</v>
      </c>
      <c r="G162" s="13"/>
      <c r="H162" s="199">
        <v>36</v>
      </c>
      <c r="I162" s="200"/>
      <c r="J162" s="13"/>
      <c r="K162" s="13"/>
      <c r="L162" s="196"/>
      <c r="M162" s="201"/>
      <c r="N162" s="202"/>
      <c r="O162" s="202"/>
      <c r="P162" s="202"/>
      <c r="Q162" s="202"/>
      <c r="R162" s="202"/>
      <c r="S162" s="202"/>
      <c r="T162" s="20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97" t="s">
        <v>150</v>
      </c>
      <c r="AU162" s="197" t="s">
        <v>82</v>
      </c>
      <c r="AV162" s="13" t="s">
        <v>82</v>
      </c>
      <c r="AW162" s="13" t="s">
        <v>30</v>
      </c>
      <c r="AX162" s="13" t="s">
        <v>73</v>
      </c>
      <c r="AY162" s="197" t="s">
        <v>141</v>
      </c>
    </row>
    <row r="163" s="14" customFormat="1">
      <c r="A163" s="14"/>
      <c r="B163" s="204"/>
      <c r="C163" s="14"/>
      <c r="D163" s="191" t="s">
        <v>150</v>
      </c>
      <c r="E163" s="205" t="s">
        <v>1</v>
      </c>
      <c r="F163" s="206" t="s">
        <v>153</v>
      </c>
      <c r="G163" s="14"/>
      <c r="H163" s="207">
        <v>36</v>
      </c>
      <c r="I163" s="208"/>
      <c r="J163" s="14"/>
      <c r="K163" s="14"/>
      <c r="L163" s="204"/>
      <c r="M163" s="209"/>
      <c r="N163" s="210"/>
      <c r="O163" s="210"/>
      <c r="P163" s="210"/>
      <c r="Q163" s="210"/>
      <c r="R163" s="210"/>
      <c r="S163" s="210"/>
      <c r="T163" s="211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05" t="s">
        <v>150</v>
      </c>
      <c r="AU163" s="205" t="s">
        <v>82</v>
      </c>
      <c r="AV163" s="14" t="s">
        <v>148</v>
      </c>
      <c r="AW163" s="14" t="s">
        <v>30</v>
      </c>
      <c r="AX163" s="14" t="s">
        <v>80</v>
      </c>
      <c r="AY163" s="205" t="s">
        <v>141</v>
      </c>
    </row>
    <row r="164" s="2" customFormat="1" ht="21.75" customHeight="1">
      <c r="A164" s="36"/>
      <c r="B164" s="177"/>
      <c r="C164" s="178" t="s">
        <v>180</v>
      </c>
      <c r="D164" s="178" t="s">
        <v>143</v>
      </c>
      <c r="E164" s="179" t="s">
        <v>595</v>
      </c>
      <c r="F164" s="180" t="s">
        <v>596</v>
      </c>
      <c r="G164" s="181" t="s">
        <v>225</v>
      </c>
      <c r="H164" s="182">
        <v>2</v>
      </c>
      <c r="I164" s="183"/>
      <c r="J164" s="184">
        <f>ROUND(I164*H164,2)</f>
        <v>0</v>
      </c>
      <c r="K164" s="180" t="s">
        <v>1</v>
      </c>
      <c r="L164" s="37"/>
      <c r="M164" s="185" t="s">
        <v>1</v>
      </c>
      <c r="N164" s="186" t="s">
        <v>38</v>
      </c>
      <c r="O164" s="75"/>
      <c r="P164" s="187">
        <f>O164*H164</f>
        <v>0</v>
      </c>
      <c r="Q164" s="187">
        <v>0</v>
      </c>
      <c r="R164" s="187">
        <f>Q164*H164</f>
        <v>0</v>
      </c>
      <c r="S164" s="187">
        <v>0</v>
      </c>
      <c r="T164" s="188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89" t="s">
        <v>148</v>
      </c>
      <c r="AT164" s="189" t="s">
        <v>143</v>
      </c>
      <c r="AU164" s="189" t="s">
        <v>82</v>
      </c>
      <c r="AY164" s="17" t="s">
        <v>141</v>
      </c>
      <c r="BE164" s="190">
        <f>IF(N164="základní",J164,0)</f>
        <v>0</v>
      </c>
      <c r="BF164" s="190">
        <f>IF(N164="snížená",J164,0)</f>
        <v>0</v>
      </c>
      <c r="BG164" s="190">
        <f>IF(N164="zákl. přenesená",J164,0)</f>
        <v>0</v>
      </c>
      <c r="BH164" s="190">
        <f>IF(N164="sníž. přenesená",J164,0)</f>
        <v>0</v>
      </c>
      <c r="BI164" s="190">
        <f>IF(N164="nulová",J164,0)</f>
        <v>0</v>
      </c>
      <c r="BJ164" s="17" t="s">
        <v>80</v>
      </c>
      <c r="BK164" s="190">
        <f>ROUND(I164*H164,2)</f>
        <v>0</v>
      </c>
      <c r="BL164" s="17" t="s">
        <v>148</v>
      </c>
      <c r="BM164" s="189" t="s">
        <v>210</v>
      </c>
    </row>
    <row r="165" s="2" customFormat="1">
      <c r="A165" s="36"/>
      <c r="B165" s="37"/>
      <c r="C165" s="36"/>
      <c r="D165" s="191" t="s">
        <v>149</v>
      </c>
      <c r="E165" s="36"/>
      <c r="F165" s="192" t="s">
        <v>596</v>
      </c>
      <c r="G165" s="36"/>
      <c r="H165" s="36"/>
      <c r="I165" s="193"/>
      <c r="J165" s="36"/>
      <c r="K165" s="36"/>
      <c r="L165" s="37"/>
      <c r="M165" s="194"/>
      <c r="N165" s="195"/>
      <c r="O165" s="75"/>
      <c r="P165" s="75"/>
      <c r="Q165" s="75"/>
      <c r="R165" s="75"/>
      <c r="S165" s="75"/>
      <c r="T165" s="76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7" t="s">
        <v>149</v>
      </c>
      <c r="AU165" s="17" t="s">
        <v>82</v>
      </c>
    </row>
    <row r="166" s="2" customFormat="1" ht="21.75" customHeight="1">
      <c r="A166" s="36"/>
      <c r="B166" s="177"/>
      <c r="C166" s="178" t="s">
        <v>8</v>
      </c>
      <c r="D166" s="178" t="s">
        <v>143</v>
      </c>
      <c r="E166" s="179" t="s">
        <v>597</v>
      </c>
      <c r="F166" s="180" t="s">
        <v>598</v>
      </c>
      <c r="G166" s="181" t="s">
        <v>225</v>
      </c>
      <c r="H166" s="182">
        <v>2</v>
      </c>
      <c r="I166" s="183"/>
      <c r="J166" s="184">
        <f>ROUND(I166*H166,2)</f>
        <v>0</v>
      </c>
      <c r="K166" s="180" t="s">
        <v>1</v>
      </c>
      <c r="L166" s="37"/>
      <c r="M166" s="185" t="s">
        <v>1</v>
      </c>
      <c r="N166" s="186" t="s">
        <v>38</v>
      </c>
      <c r="O166" s="75"/>
      <c r="P166" s="187">
        <f>O166*H166</f>
        <v>0</v>
      </c>
      <c r="Q166" s="187">
        <v>0</v>
      </c>
      <c r="R166" s="187">
        <f>Q166*H166</f>
        <v>0</v>
      </c>
      <c r="S166" s="187">
        <v>0</v>
      </c>
      <c r="T166" s="188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89" t="s">
        <v>148</v>
      </c>
      <c r="AT166" s="189" t="s">
        <v>143</v>
      </c>
      <c r="AU166" s="189" t="s">
        <v>82</v>
      </c>
      <c r="AY166" s="17" t="s">
        <v>141</v>
      </c>
      <c r="BE166" s="190">
        <f>IF(N166="základní",J166,0)</f>
        <v>0</v>
      </c>
      <c r="BF166" s="190">
        <f>IF(N166="snížená",J166,0)</f>
        <v>0</v>
      </c>
      <c r="BG166" s="190">
        <f>IF(N166="zákl. přenesená",J166,0)</f>
        <v>0</v>
      </c>
      <c r="BH166" s="190">
        <f>IF(N166="sníž. přenesená",J166,0)</f>
        <v>0</v>
      </c>
      <c r="BI166" s="190">
        <f>IF(N166="nulová",J166,0)</f>
        <v>0</v>
      </c>
      <c r="BJ166" s="17" t="s">
        <v>80</v>
      </c>
      <c r="BK166" s="190">
        <f>ROUND(I166*H166,2)</f>
        <v>0</v>
      </c>
      <c r="BL166" s="17" t="s">
        <v>148</v>
      </c>
      <c r="BM166" s="189" t="s">
        <v>213</v>
      </c>
    </row>
    <row r="167" s="2" customFormat="1">
      <c r="A167" s="36"/>
      <c r="B167" s="37"/>
      <c r="C167" s="36"/>
      <c r="D167" s="191" t="s">
        <v>149</v>
      </c>
      <c r="E167" s="36"/>
      <c r="F167" s="192" t="s">
        <v>598</v>
      </c>
      <c r="G167" s="36"/>
      <c r="H167" s="36"/>
      <c r="I167" s="193"/>
      <c r="J167" s="36"/>
      <c r="K167" s="36"/>
      <c r="L167" s="37"/>
      <c r="M167" s="194"/>
      <c r="N167" s="195"/>
      <c r="O167" s="75"/>
      <c r="P167" s="75"/>
      <c r="Q167" s="75"/>
      <c r="R167" s="75"/>
      <c r="S167" s="75"/>
      <c r="T167" s="76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7" t="s">
        <v>149</v>
      </c>
      <c r="AU167" s="17" t="s">
        <v>82</v>
      </c>
    </row>
    <row r="168" s="2" customFormat="1" ht="24.15" customHeight="1">
      <c r="A168" s="36"/>
      <c r="B168" s="177"/>
      <c r="C168" s="178" t="s">
        <v>185</v>
      </c>
      <c r="D168" s="178" t="s">
        <v>143</v>
      </c>
      <c r="E168" s="179" t="s">
        <v>599</v>
      </c>
      <c r="F168" s="180" t="s">
        <v>600</v>
      </c>
      <c r="G168" s="181" t="s">
        <v>225</v>
      </c>
      <c r="H168" s="182">
        <v>2</v>
      </c>
      <c r="I168" s="183"/>
      <c r="J168" s="184">
        <f>ROUND(I168*H168,2)</f>
        <v>0</v>
      </c>
      <c r="K168" s="180" t="s">
        <v>1</v>
      </c>
      <c r="L168" s="37"/>
      <c r="M168" s="185" t="s">
        <v>1</v>
      </c>
      <c r="N168" s="186" t="s">
        <v>38</v>
      </c>
      <c r="O168" s="75"/>
      <c r="P168" s="187">
        <f>O168*H168</f>
        <v>0</v>
      </c>
      <c r="Q168" s="187">
        <v>0</v>
      </c>
      <c r="R168" s="187">
        <f>Q168*H168</f>
        <v>0</v>
      </c>
      <c r="S168" s="187">
        <v>0</v>
      </c>
      <c r="T168" s="188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89" t="s">
        <v>148</v>
      </c>
      <c r="AT168" s="189" t="s">
        <v>143</v>
      </c>
      <c r="AU168" s="189" t="s">
        <v>82</v>
      </c>
      <c r="AY168" s="17" t="s">
        <v>141</v>
      </c>
      <c r="BE168" s="190">
        <f>IF(N168="základní",J168,0)</f>
        <v>0</v>
      </c>
      <c r="BF168" s="190">
        <f>IF(N168="snížená",J168,0)</f>
        <v>0</v>
      </c>
      <c r="BG168" s="190">
        <f>IF(N168="zákl. přenesená",J168,0)</f>
        <v>0</v>
      </c>
      <c r="BH168" s="190">
        <f>IF(N168="sníž. přenesená",J168,0)</f>
        <v>0</v>
      </c>
      <c r="BI168" s="190">
        <f>IF(N168="nulová",J168,0)</f>
        <v>0</v>
      </c>
      <c r="BJ168" s="17" t="s">
        <v>80</v>
      </c>
      <c r="BK168" s="190">
        <f>ROUND(I168*H168,2)</f>
        <v>0</v>
      </c>
      <c r="BL168" s="17" t="s">
        <v>148</v>
      </c>
      <c r="BM168" s="189" t="s">
        <v>216</v>
      </c>
    </row>
    <row r="169" s="2" customFormat="1">
      <c r="A169" s="36"/>
      <c r="B169" s="37"/>
      <c r="C169" s="36"/>
      <c r="D169" s="191" t="s">
        <v>149</v>
      </c>
      <c r="E169" s="36"/>
      <c r="F169" s="192" t="s">
        <v>600</v>
      </c>
      <c r="G169" s="36"/>
      <c r="H169" s="36"/>
      <c r="I169" s="193"/>
      <c r="J169" s="36"/>
      <c r="K169" s="36"/>
      <c r="L169" s="37"/>
      <c r="M169" s="194"/>
      <c r="N169" s="195"/>
      <c r="O169" s="75"/>
      <c r="P169" s="75"/>
      <c r="Q169" s="75"/>
      <c r="R169" s="75"/>
      <c r="S169" s="75"/>
      <c r="T169" s="76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7" t="s">
        <v>149</v>
      </c>
      <c r="AU169" s="17" t="s">
        <v>82</v>
      </c>
    </row>
    <row r="170" s="2" customFormat="1" ht="24.15" customHeight="1">
      <c r="A170" s="36"/>
      <c r="B170" s="177"/>
      <c r="C170" s="178" t="s">
        <v>217</v>
      </c>
      <c r="D170" s="178" t="s">
        <v>143</v>
      </c>
      <c r="E170" s="179" t="s">
        <v>601</v>
      </c>
      <c r="F170" s="180" t="s">
        <v>602</v>
      </c>
      <c r="G170" s="181" t="s">
        <v>159</v>
      </c>
      <c r="H170" s="182">
        <v>27.170000000000002</v>
      </c>
      <c r="I170" s="183"/>
      <c r="J170" s="184">
        <f>ROUND(I170*H170,2)</f>
        <v>0</v>
      </c>
      <c r="K170" s="180" t="s">
        <v>1</v>
      </c>
      <c r="L170" s="37"/>
      <c r="M170" s="185" t="s">
        <v>1</v>
      </c>
      <c r="N170" s="186" t="s">
        <v>38</v>
      </c>
      <c r="O170" s="75"/>
      <c r="P170" s="187">
        <f>O170*H170</f>
        <v>0</v>
      </c>
      <c r="Q170" s="187">
        <v>0</v>
      </c>
      <c r="R170" s="187">
        <f>Q170*H170</f>
        <v>0</v>
      </c>
      <c r="S170" s="187">
        <v>0</v>
      </c>
      <c r="T170" s="188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89" t="s">
        <v>148</v>
      </c>
      <c r="AT170" s="189" t="s">
        <v>143</v>
      </c>
      <c r="AU170" s="189" t="s">
        <v>82</v>
      </c>
      <c r="AY170" s="17" t="s">
        <v>141</v>
      </c>
      <c r="BE170" s="190">
        <f>IF(N170="základní",J170,0)</f>
        <v>0</v>
      </c>
      <c r="BF170" s="190">
        <f>IF(N170="snížená",J170,0)</f>
        <v>0</v>
      </c>
      <c r="BG170" s="190">
        <f>IF(N170="zákl. přenesená",J170,0)</f>
        <v>0</v>
      </c>
      <c r="BH170" s="190">
        <f>IF(N170="sníž. přenesená",J170,0)</f>
        <v>0</v>
      </c>
      <c r="BI170" s="190">
        <f>IF(N170="nulová",J170,0)</f>
        <v>0</v>
      </c>
      <c r="BJ170" s="17" t="s">
        <v>80</v>
      </c>
      <c r="BK170" s="190">
        <f>ROUND(I170*H170,2)</f>
        <v>0</v>
      </c>
      <c r="BL170" s="17" t="s">
        <v>148</v>
      </c>
      <c r="BM170" s="189" t="s">
        <v>220</v>
      </c>
    </row>
    <row r="171" s="2" customFormat="1">
      <c r="A171" s="36"/>
      <c r="B171" s="37"/>
      <c r="C171" s="36"/>
      <c r="D171" s="191" t="s">
        <v>149</v>
      </c>
      <c r="E171" s="36"/>
      <c r="F171" s="192" t="s">
        <v>602</v>
      </c>
      <c r="G171" s="36"/>
      <c r="H171" s="36"/>
      <c r="I171" s="193"/>
      <c r="J171" s="36"/>
      <c r="K171" s="36"/>
      <c r="L171" s="37"/>
      <c r="M171" s="194"/>
      <c r="N171" s="195"/>
      <c r="O171" s="75"/>
      <c r="P171" s="75"/>
      <c r="Q171" s="75"/>
      <c r="R171" s="75"/>
      <c r="S171" s="75"/>
      <c r="T171" s="76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7" t="s">
        <v>149</v>
      </c>
      <c r="AU171" s="17" t="s">
        <v>82</v>
      </c>
    </row>
    <row r="172" s="2" customFormat="1" ht="24.15" customHeight="1">
      <c r="A172" s="36"/>
      <c r="B172" s="177"/>
      <c r="C172" s="212" t="s">
        <v>189</v>
      </c>
      <c r="D172" s="212" t="s">
        <v>191</v>
      </c>
      <c r="E172" s="213" t="s">
        <v>603</v>
      </c>
      <c r="F172" s="214" t="s">
        <v>604</v>
      </c>
      <c r="G172" s="215" t="s">
        <v>225</v>
      </c>
      <c r="H172" s="216">
        <v>4</v>
      </c>
      <c r="I172" s="217"/>
      <c r="J172" s="218">
        <f>ROUND(I172*H172,2)</f>
        <v>0</v>
      </c>
      <c r="K172" s="214" t="s">
        <v>605</v>
      </c>
      <c r="L172" s="219"/>
      <c r="M172" s="220" t="s">
        <v>1</v>
      </c>
      <c r="N172" s="221" t="s">
        <v>38</v>
      </c>
      <c r="O172" s="75"/>
      <c r="P172" s="187">
        <f>O172*H172</f>
        <v>0</v>
      </c>
      <c r="Q172" s="187">
        <v>0</v>
      </c>
      <c r="R172" s="187">
        <f>Q172*H172</f>
        <v>0</v>
      </c>
      <c r="S172" s="187">
        <v>0</v>
      </c>
      <c r="T172" s="188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89" t="s">
        <v>164</v>
      </c>
      <c r="AT172" s="189" t="s">
        <v>191</v>
      </c>
      <c r="AU172" s="189" t="s">
        <v>82</v>
      </c>
      <c r="AY172" s="17" t="s">
        <v>141</v>
      </c>
      <c r="BE172" s="190">
        <f>IF(N172="základní",J172,0)</f>
        <v>0</v>
      </c>
      <c r="BF172" s="190">
        <f>IF(N172="snížená",J172,0)</f>
        <v>0</v>
      </c>
      <c r="BG172" s="190">
        <f>IF(N172="zákl. přenesená",J172,0)</f>
        <v>0</v>
      </c>
      <c r="BH172" s="190">
        <f>IF(N172="sníž. přenesená",J172,0)</f>
        <v>0</v>
      </c>
      <c r="BI172" s="190">
        <f>IF(N172="nulová",J172,0)</f>
        <v>0</v>
      </c>
      <c r="BJ172" s="17" t="s">
        <v>80</v>
      </c>
      <c r="BK172" s="190">
        <f>ROUND(I172*H172,2)</f>
        <v>0</v>
      </c>
      <c r="BL172" s="17" t="s">
        <v>148</v>
      </c>
      <c r="BM172" s="189" t="s">
        <v>226</v>
      </c>
    </row>
    <row r="173" s="2" customFormat="1">
      <c r="A173" s="36"/>
      <c r="B173" s="37"/>
      <c r="C173" s="36"/>
      <c r="D173" s="191" t="s">
        <v>149</v>
      </c>
      <c r="E173" s="36"/>
      <c r="F173" s="192" t="s">
        <v>604</v>
      </c>
      <c r="G173" s="36"/>
      <c r="H173" s="36"/>
      <c r="I173" s="193"/>
      <c r="J173" s="36"/>
      <c r="K173" s="36"/>
      <c r="L173" s="37"/>
      <c r="M173" s="194"/>
      <c r="N173" s="195"/>
      <c r="O173" s="75"/>
      <c r="P173" s="75"/>
      <c r="Q173" s="75"/>
      <c r="R173" s="75"/>
      <c r="S173" s="75"/>
      <c r="T173" s="76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7" t="s">
        <v>149</v>
      </c>
      <c r="AU173" s="17" t="s">
        <v>82</v>
      </c>
    </row>
    <row r="174" s="2" customFormat="1" ht="16.5" customHeight="1">
      <c r="A174" s="36"/>
      <c r="B174" s="177"/>
      <c r="C174" s="212" t="s">
        <v>227</v>
      </c>
      <c r="D174" s="212" t="s">
        <v>191</v>
      </c>
      <c r="E174" s="213" t="s">
        <v>606</v>
      </c>
      <c r="F174" s="214" t="s">
        <v>607</v>
      </c>
      <c r="G174" s="215" t="s">
        <v>159</v>
      </c>
      <c r="H174" s="216">
        <v>50</v>
      </c>
      <c r="I174" s="217"/>
      <c r="J174" s="218">
        <f>ROUND(I174*H174,2)</f>
        <v>0</v>
      </c>
      <c r="K174" s="214" t="s">
        <v>605</v>
      </c>
      <c r="L174" s="219"/>
      <c r="M174" s="220" t="s">
        <v>1</v>
      </c>
      <c r="N174" s="221" t="s">
        <v>38</v>
      </c>
      <c r="O174" s="75"/>
      <c r="P174" s="187">
        <f>O174*H174</f>
        <v>0</v>
      </c>
      <c r="Q174" s="187">
        <v>0</v>
      </c>
      <c r="R174" s="187">
        <f>Q174*H174</f>
        <v>0</v>
      </c>
      <c r="S174" s="187">
        <v>0</v>
      </c>
      <c r="T174" s="188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189" t="s">
        <v>164</v>
      </c>
      <c r="AT174" s="189" t="s">
        <v>191</v>
      </c>
      <c r="AU174" s="189" t="s">
        <v>82</v>
      </c>
      <c r="AY174" s="17" t="s">
        <v>141</v>
      </c>
      <c r="BE174" s="190">
        <f>IF(N174="základní",J174,0)</f>
        <v>0</v>
      </c>
      <c r="BF174" s="190">
        <f>IF(N174="snížená",J174,0)</f>
        <v>0</v>
      </c>
      <c r="BG174" s="190">
        <f>IF(N174="zákl. přenesená",J174,0)</f>
        <v>0</v>
      </c>
      <c r="BH174" s="190">
        <f>IF(N174="sníž. přenesená",J174,0)</f>
        <v>0</v>
      </c>
      <c r="BI174" s="190">
        <f>IF(N174="nulová",J174,0)</f>
        <v>0</v>
      </c>
      <c r="BJ174" s="17" t="s">
        <v>80</v>
      </c>
      <c r="BK174" s="190">
        <f>ROUND(I174*H174,2)</f>
        <v>0</v>
      </c>
      <c r="BL174" s="17" t="s">
        <v>148</v>
      </c>
      <c r="BM174" s="189" t="s">
        <v>230</v>
      </c>
    </row>
    <row r="175" s="2" customFormat="1">
      <c r="A175" s="36"/>
      <c r="B175" s="37"/>
      <c r="C175" s="36"/>
      <c r="D175" s="191" t="s">
        <v>149</v>
      </c>
      <c r="E175" s="36"/>
      <c r="F175" s="192" t="s">
        <v>607</v>
      </c>
      <c r="G175" s="36"/>
      <c r="H175" s="36"/>
      <c r="I175" s="193"/>
      <c r="J175" s="36"/>
      <c r="K175" s="36"/>
      <c r="L175" s="37"/>
      <c r="M175" s="194"/>
      <c r="N175" s="195"/>
      <c r="O175" s="75"/>
      <c r="P175" s="75"/>
      <c r="Q175" s="75"/>
      <c r="R175" s="75"/>
      <c r="S175" s="75"/>
      <c r="T175" s="76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7" t="s">
        <v>149</v>
      </c>
      <c r="AU175" s="17" t="s">
        <v>82</v>
      </c>
    </row>
    <row r="176" s="13" customFormat="1">
      <c r="A176" s="13"/>
      <c r="B176" s="196"/>
      <c r="C176" s="13"/>
      <c r="D176" s="191" t="s">
        <v>150</v>
      </c>
      <c r="E176" s="197" t="s">
        <v>1</v>
      </c>
      <c r="F176" s="198" t="s">
        <v>608</v>
      </c>
      <c r="G176" s="13"/>
      <c r="H176" s="199">
        <v>50</v>
      </c>
      <c r="I176" s="200"/>
      <c r="J176" s="13"/>
      <c r="K176" s="13"/>
      <c r="L176" s="196"/>
      <c r="M176" s="201"/>
      <c r="N176" s="202"/>
      <c r="O176" s="202"/>
      <c r="P176" s="202"/>
      <c r="Q176" s="202"/>
      <c r="R176" s="202"/>
      <c r="S176" s="202"/>
      <c r="T176" s="20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97" t="s">
        <v>150</v>
      </c>
      <c r="AU176" s="197" t="s">
        <v>82</v>
      </c>
      <c r="AV176" s="13" t="s">
        <v>82</v>
      </c>
      <c r="AW176" s="13" t="s">
        <v>30</v>
      </c>
      <c r="AX176" s="13" t="s">
        <v>73</v>
      </c>
      <c r="AY176" s="197" t="s">
        <v>141</v>
      </c>
    </row>
    <row r="177" s="14" customFormat="1">
      <c r="A177" s="14"/>
      <c r="B177" s="204"/>
      <c r="C177" s="14"/>
      <c r="D177" s="191" t="s">
        <v>150</v>
      </c>
      <c r="E177" s="205" t="s">
        <v>1</v>
      </c>
      <c r="F177" s="206" t="s">
        <v>153</v>
      </c>
      <c r="G177" s="14"/>
      <c r="H177" s="207">
        <v>50</v>
      </c>
      <c r="I177" s="208"/>
      <c r="J177" s="14"/>
      <c r="K177" s="14"/>
      <c r="L177" s="204"/>
      <c r="M177" s="209"/>
      <c r="N177" s="210"/>
      <c r="O177" s="210"/>
      <c r="P177" s="210"/>
      <c r="Q177" s="210"/>
      <c r="R177" s="210"/>
      <c r="S177" s="210"/>
      <c r="T177" s="211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05" t="s">
        <v>150</v>
      </c>
      <c r="AU177" s="205" t="s">
        <v>82</v>
      </c>
      <c r="AV177" s="14" t="s">
        <v>148</v>
      </c>
      <c r="AW177" s="14" t="s">
        <v>30</v>
      </c>
      <c r="AX177" s="14" t="s">
        <v>80</v>
      </c>
      <c r="AY177" s="205" t="s">
        <v>141</v>
      </c>
    </row>
    <row r="178" s="2" customFormat="1" ht="24.15" customHeight="1">
      <c r="A178" s="36"/>
      <c r="B178" s="177"/>
      <c r="C178" s="212" t="s">
        <v>195</v>
      </c>
      <c r="D178" s="212" t="s">
        <v>191</v>
      </c>
      <c r="E178" s="213" t="s">
        <v>609</v>
      </c>
      <c r="F178" s="214" t="s">
        <v>610</v>
      </c>
      <c r="G178" s="215" t="s">
        <v>225</v>
      </c>
      <c r="H178" s="216">
        <v>80</v>
      </c>
      <c r="I178" s="217"/>
      <c r="J178" s="218">
        <f>ROUND(I178*H178,2)</f>
        <v>0</v>
      </c>
      <c r="K178" s="214" t="s">
        <v>1</v>
      </c>
      <c r="L178" s="219"/>
      <c r="M178" s="220" t="s">
        <v>1</v>
      </c>
      <c r="N178" s="221" t="s">
        <v>38</v>
      </c>
      <c r="O178" s="75"/>
      <c r="P178" s="187">
        <f>O178*H178</f>
        <v>0</v>
      </c>
      <c r="Q178" s="187">
        <v>0</v>
      </c>
      <c r="R178" s="187">
        <f>Q178*H178</f>
        <v>0</v>
      </c>
      <c r="S178" s="187">
        <v>0</v>
      </c>
      <c r="T178" s="188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89" t="s">
        <v>164</v>
      </c>
      <c r="AT178" s="189" t="s">
        <v>191</v>
      </c>
      <c r="AU178" s="189" t="s">
        <v>82</v>
      </c>
      <c r="AY178" s="17" t="s">
        <v>141</v>
      </c>
      <c r="BE178" s="190">
        <f>IF(N178="základní",J178,0)</f>
        <v>0</v>
      </c>
      <c r="BF178" s="190">
        <f>IF(N178="snížená",J178,0)</f>
        <v>0</v>
      </c>
      <c r="BG178" s="190">
        <f>IF(N178="zákl. přenesená",J178,0)</f>
        <v>0</v>
      </c>
      <c r="BH178" s="190">
        <f>IF(N178="sníž. přenesená",J178,0)</f>
        <v>0</v>
      </c>
      <c r="BI178" s="190">
        <f>IF(N178="nulová",J178,0)</f>
        <v>0</v>
      </c>
      <c r="BJ178" s="17" t="s">
        <v>80</v>
      </c>
      <c r="BK178" s="190">
        <f>ROUND(I178*H178,2)</f>
        <v>0</v>
      </c>
      <c r="BL178" s="17" t="s">
        <v>148</v>
      </c>
      <c r="BM178" s="189" t="s">
        <v>234</v>
      </c>
    </row>
    <row r="179" s="2" customFormat="1">
      <c r="A179" s="36"/>
      <c r="B179" s="37"/>
      <c r="C179" s="36"/>
      <c r="D179" s="191" t="s">
        <v>149</v>
      </c>
      <c r="E179" s="36"/>
      <c r="F179" s="192" t="s">
        <v>610</v>
      </c>
      <c r="G179" s="36"/>
      <c r="H179" s="36"/>
      <c r="I179" s="193"/>
      <c r="J179" s="36"/>
      <c r="K179" s="36"/>
      <c r="L179" s="37"/>
      <c r="M179" s="194"/>
      <c r="N179" s="195"/>
      <c r="O179" s="75"/>
      <c r="P179" s="75"/>
      <c r="Q179" s="75"/>
      <c r="R179" s="75"/>
      <c r="S179" s="75"/>
      <c r="T179" s="76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7" t="s">
        <v>149</v>
      </c>
      <c r="AU179" s="17" t="s">
        <v>82</v>
      </c>
    </row>
    <row r="180" s="2" customFormat="1" ht="16.5" customHeight="1">
      <c r="A180" s="36"/>
      <c r="B180" s="177"/>
      <c r="C180" s="212" t="s">
        <v>7</v>
      </c>
      <c r="D180" s="212" t="s">
        <v>191</v>
      </c>
      <c r="E180" s="213" t="s">
        <v>611</v>
      </c>
      <c r="F180" s="214" t="s">
        <v>612</v>
      </c>
      <c r="G180" s="215" t="s">
        <v>225</v>
      </c>
      <c r="H180" s="216">
        <v>80</v>
      </c>
      <c r="I180" s="217"/>
      <c r="J180" s="218">
        <f>ROUND(I180*H180,2)</f>
        <v>0</v>
      </c>
      <c r="K180" s="214" t="s">
        <v>1</v>
      </c>
      <c r="L180" s="219"/>
      <c r="M180" s="220" t="s">
        <v>1</v>
      </c>
      <c r="N180" s="221" t="s">
        <v>38</v>
      </c>
      <c r="O180" s="75"/>
      <c r="P180" s="187">
        <f>O180*H180</f>
        <v>0</v>
      </c>
      <c r="Q180" s="187">
        <v>0</v>
      </c>
      <c r="R180" s="187">
        <f>Q180*H180</f>
        <v>0</v>
      </c>
      <c r="S180" s="187">
        <v>0</v>
      </c>
      <c r="T180" s="188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189" t="s">
        <v>164</v>
      </c>
      <c r="AT180" s="189" t="s">
        <v>191</v>
      </c>
      <c r="AU180" s="189" t="s">
        <v>82</v>
      </c>
      <c r="AY180" s="17" t="s">
        <v>141</v>
      </c>
      <c r="BE180" s="190">
        <f>IF(N180="základní",J180,0)</f>
        <v>0</v>
      </c>
      <c r="BF180" s="190">
        <f>IF(N180="snížená",J180,0)</f>
        <v>0</v>
      </c>
      <c r="BG180" s="190">
        <f>IF(N180="zákl. přenesená",J180,0)</f>
        <v>0</v>
      </c>
      <c r="BH180" s="190">
        <f>IF(N180="sníž. přenesená",J180,0)</f>
        <v>0</v>
      </c>
      <c r="BI180" s="190">
        <f>IF(N180="nulová",J180,0)</f>
        <v>0</v>
      </c>
      <c r="BJ180" s="17" t="s">
        <v>80</v>
      </c>
      <c r="BK180" s="190">
        <f>ROUND(I180*H180,2)</f>
        <v>0</v>
      </c>
      <c r="BL180" s="17" t="s">
        <v>148</v>
      </c>
      <c r="BM180" s="189" t="s">
        <v>239</v>
      </c>
    </row>
    <row r="181" s="2" customFormat="1">
      <c r="A181" s="36"/>
      <c r="B181" s="37"/>
      <c r="C181" s="36"/>
      <c r="D181" s="191" t="s">
        <v>149</v>
      </c>
      <c r="E181" s="36"/>
      <c r="F181" s="192" t="s">
        <v>612</v>
      </c>
      <c r="G181" s="36"/>
      <c r="H181" s="36"/>
      <c r="I181" s="193"/>
      <c r="J181" s="36"/>
      <c r="K181" s="36"/>
      <c r="L181" s="37"/>
      <c r="M181" s="194"/>
      <c r="N181" s="195"/>
      <c r="O181" s="75"/>
      <c r="P181" s="75"/>
      <c r="Q181" s="75"/>
      <c r="R181" s="75"/>
      <c r="S181" s="75"/>
      <c r="T181" s="76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7" t="s">
        <v>149</v>
      </c>
      <c r="AU181" s="17" t="s">
        <v>82</v>
      </c>
    </row>
    <row r="182" s="2" customFormat="1" ht="24.15" customHeight="1">
      <c r="A182" s="36"/>
      <c r="B182" s="177"/>
      <c r="C182" s="212" t="s">
        <v>200</v>
      </c>
      <c r="D182" s="212" t="s">
        <v>191</v>
      </c>
      <c r="E182" s="213" t="s">
        <v>613</v>
      </c>
      <c r="F182" s="214" t="s">
        <v>614</v>
      </c>
      <c r="G182" s="215" t="s">
        <v>225</v>
      </c>
      <c r="H182" s="216">
        <v>40</v>
      </c>
      <c r="I182" s="217"/>
      <c r="J182" s="218">
        <f>ROUND(I182*H182,2)</f>
        <v>0</v>
      </c>
      <c r="K182" s="214" t="s">
        <v>1</v>
      </c>
      <c r="L182" s="219"/>
      <c r="M182" s="220" t="s">
        <v>1</v>
      </c>
      <c r="N182" s="221" t="s">
        <v>38</v>
      </c>
      <c r="O182" s="75"/>
      <c r="P182" s="187">
        <f>O182*H182</f>
        <v>0</v>
      </c>
      <c r="Q182" s="187">
        <v>0</v>
      </c>
      <c r="R182" s="187">
        <f>Q182*H182</f>
        <v>0</v>
      </c>
      <c r="S182" s="187">
        <v>0</v>
      </c>
      <c r="T182" s="188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189" t="s">
        <v>164</v>
      </c>
      <c r="AT182" s="189" t="s">
        <v>191</v>
      </c>
      <c r="AU182" s="189" t="s">
        <v>82</v>
      </c>
      <c r="AY182" s="17" t="s">
        <v>141</v>
      </c>
      <c r="BE182" s="190">
        <f>IF(N182="základní",J182,0)</f>
        <v>0</v>
      </c>
      <c r="BF182" s="190">
        <f>IF(N182="snížená",J182,0)</f>
        <v>0</v>
      </c>
      <c r="BG182" s="190">
        <f>IF(N182="zákl. přenesená",J182,0)</f>
        <v>0</v>
      </c>
      <c r="BH182" s="190">
        <f>IF(N182="sníž. přenesená",J182,0)</f>
        <v>0</v>
      </c>
      <c r="BI182" s="190">
        <f>IF(N182="nulová",J182,0)</f>
        <v>0</v>
      </c>
      <c r="BJ182" s="17" t="s">
        <v>80</v>
      </c>
      <c r="BK182" s="190">
        <f>ROUND(I182*H182,2)</f>
        <v>0</v>
      </c>
      <c r="BL182" s="17" t="s">
        <v>148</v>
      </c>
      <c r="BM182" s="189" t="s">
        <v>243</v>
      </c>
    </row>
    <row r="183" s="2" customFormat="1">
      <c r="A183" s="36"/>
      <c r="B183" s="37"/>
      <c r="C183" s="36"/>
      <c r="D183" s="191" t="s">
        <v>149</v>
      </c>
      <c r="E183" s="36"/>
      <c r="F183" s="192" t="s">
        <v>614</v>
      </c>
      <c r="G183" s="36"/>
      <c r="H183" s="36"/>
      <c r="I183" s="193"/>
      <c r="J183" s="36"/>
      <c r="K183" s="36"/>
      <c r="L183" s="37"/>
      <c r="M183" s="194"/>
      <c r="N183" s="195"/>
      <c r="O183" s="75"/>
      <c r="P183" s="75"/>
      <c r="Q183" s="75"/>
      <c r="R183" s="75"/>
      <c r="S183" s="75"/>
      <c r="T183" s="76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7" t="s">
        <v>149</v>
      </c>
      <c r="AU183" s="17" t="s">
        <v>82</v>
      </c>
    </row>
    <row r="184" s="2" customFormat="1" ht="24.15" customHeight="1">
      <c r="A184" s="36"/>
      <c r="B184" s="177"/>
      <c r="C184" s="178" t="s">
        <v>249</v>
      </c>
      <c r="D184" s="178" t="s">
        <v>143</v>
      </c>
      <c r="E184" s="179" t="s">
        <v>615</v>
      </c>
      <c r="F184" s="180" t="s">
        <v>616</v>
      </c>
      <c r="G184" s="181" t="s">
        <v>159</v>
      </c>
      <c r="H184" s="182">
        <v>27.170000000000002</v>
      </c>
      <c r="I184" s="183"/>
      <c r="J184" s="184">
        <f>ROUND(I184*H184,2)</f>
        <v>0</v>
      </c>
      <c r="K184" s="180" t="s">
        <v>1</v>
      </c>
      <c r="L184" s="37"/>
      <c r="M184" s="185" t="s">
        <v>1</v>
      </c>
      <c r="N184" s="186" t="s">
        <v>38</v>
      </c>
      <c r="O184" s="75"/>
      <c r="P184" s="187">
        <f>O184*H184</f>
        <v>0</v>
      </c>
      <c r="Q184" s="187">
        <v>0</v>
      </c>
      <c r="R184" s="187">
        <f>Q184*H184</f>
        <v>0</v>
      </c>
      <c r="S184" s="187">
        <v>0</v>
      </c>
      <c r="T184" s="188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189" t="s">
        <v>148</v>
      </c>
      <c r="AT184" s="189" t="s">
        <v>143</v>
      </c>
      <c r="AU184" s="189" t="s">
        <v>82</v>
      </c>
      <c r="AY184" s="17" t="s">
        <v>141</v>
      </c>
      <c r="BE184" s="190">
        <f>IF(N184="základní",J184,0)</f>
        <v>0</v>
      </c>
      <c r="BF184" s="190">
        <f>IF(N184="snížená",J184,0)</f>
        <v>0</v>
      </c>
      <c r="BG184" s="190">
        <f>IF(N184="zákl. přenesená",J184,0)</f>
        <v>0</v>
      </c>
      <c r="BH184" s="190">
        <f>IF(N184="sníž. přenesená",J184,0)</f>
        <v>0</v>
      </c>
      <c r="BI184" s="190">
        <f>IF(N184="nulová",J184,0)</f>
        <v>0</v>
      </c>
      <c r="BJ184" s="17" t="s">
        <v>80</v>
      </c>
      <c r="BK184" s="190">
        <f>ROUND(I184*H184,2)</f>
        <v>0</v>
      </c>
      <c r="BL184" s="17" t="s">
        <v>148</v>
      </c>
      <c r="BM184" s="189" t="s">
        <v>252</v>
      </c>
    </row>
    <row r="185" s="2" customFormat="1">
      <c r="A185" s="36"/>
      <c r="B185" s="37"/>
      <c r="C185" s="36"/>
      <c r="D185" s="191" t="s">
        <v>149</v>
      </c>
      <c r="E185" s="36"/>
      <c r="F185" s="192" t="s">
        <v>616</v>
      </c>
      <c r="G185" s="36"/>
      <c r="H185" s="36"/>
      <c r="I185" s="193"/>
      <c r="J185" s="36"/>
      <c r="K185" s="36"/>
      <c r="L185" s="37"/>
      <c r="M185" s="194"/>
      <c r="N185" s="195"/>
      <c r="O185" s="75"/>
      <c r="P185" s="75"/>
      <c r="Q185" s="75"/>
      <c r="R185" s="75"/>
      <c r="S185" s="75"/>
      <c r="T185" s="76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7" t="s">
        <v>149</v>
      </c>
      <c r="AU185" s="17" t="s">
        <v>82</v>
      </c>
    </row>
    <row r="186" s="13" customFormat="1">
      <c r="A186" s="13"/>
      <c r="B186" s="196"/>
      <c r="C186" s="13"/>
      <c r="D186" s="191" t="s">
        <v>150</v>
      </c>
      <c r="E186" s="197" t="s">
        <v>1</v>
      </c>
      <c r="F186" s="198" t="s">
        <v>617</v>
      </c>
      <c r="G186" s="13"/>
      <c r="H186" s="199">
        <v>27.170000000000002</v>
      </c>
      <c r="I186" s="200"/>
      <c r="J186" s="13"/>
      <c r="K186" s="13"/>
      <c r="L186" s="196"/>
      <c r="M186" s="201"/>
      <c r="N186" s="202"/>
      <c r="O186" s="202"/>
      <c r="P186" s="202"/>
      <c r="Q186" s="202"/>
      <c r="R186" s="202"/>
      <c r="S186" s="202"/>
      <c r="T186" s="20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97" t="s">
        <v>150</v>
      </c>
      <c r="AU186" s="197" t="s">
        <v>82</v>
      </c>
      <c r="AV186" s="13" t="s">
        <v>82</v>
      </c>
      <c r="AW186" s="13" t="s">
        <v>30</v>
      </c>
      <c r="AX186" s="13" t="s">
        <v>73</v>
      </c>
      <c r="AY186" s="197" t="s">
        <v>141</v>
      </c>
    </row>
    <row r="187" s="14" customFormat="1">
      <c r="A187" s="14"/>
      <c r="B187" s="204"/>
      <c r="C187" s="14"/>
      <c r="D187" s="191" t="s">
        <v>150</v>
      </c>
      <c r="E187" s="205" t="s">
        <v>1</v>
      </c>
      <c r="F187" s="206" t="s">
        <v>153</v>
      </c>
      <c r="G187" s="14"/>
      <c r="H187" s="207">
        <v>27.170000000000002</v>
      </c>
      <c r="I187" s="208"/>
      <c r="J187" s="14"/>
      <c r="K187" s="14"/>
      <c r="L187" s="204"/>
      <c r="M187" s="209"/>
      <c r="N187" s="210"/>
      <c r="O187" s="210"/>
      <c r="P187" s="210"/>
      <c r="Q187" s="210"/>
      <c r="R187" s="210"/>
      <c r="S187" s="210"/>
      <c r="T187" s="211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05" t="s">
        <v>150</v>
      </c>
      <c r="AU187" s="205" t="s">
        <v>82</v>
      </c>
      <c r="AV187" s="14" t="s">
        <v>148</v>
      </c>
      <c r="AW187" s="14" t="s">
        <v>30</v>
      </c>
      <c r="AX187" s="14" t="s">
        <v>80</v>
      </c>
      <c r="AY187" s="205" t="s">
        <v>141</v>
      </c>
    </row>
    <row r="188" s="2" customFormat="1" ht="33" customHeight="1">
      <c r="A188" s="36"/>
      <c r="B188" s="177"/>
      <c r="C188" s="178" t="s">
        <v>203</v>
      </c>
      <c r="D188" s="178" t="s">
        <v>143</v>
      </c>
      <c r="E188" s="179" t="s">
        <v>618</v>
      </c>
      <c r="F188" s="180" t="s">
        <v>619</v>
      </c>
      <c r="G188" s="181" t="s">
        <v>159</v>
      </c>
      <c r="H188" s="182">
        <v>100</v>
      </c>
      <c r="I188" s="183"/>
      <c r="J188" s="184">
        <f>ROUND(I188*H188,2)</f>
        <v>0</v>
      </c>
      <c r="K188" s="180" t="s">
        <v>1</v>
      </c>
      <c r="L188" s="37"/>
      <c r="M188" s="185" t="s">
        <v>1</v>
      </c>
      <c r="N188" s="186" t="s">
        <v>38</v>
      </c>
      <c r="O188" s="75"/>
      <c r="P188" s="187">
        <f>O188*H188</f>
        <v>0</v>
      </c>
      <c r="Q188" s="187">
        <v>0</v>
      </c>
      <c r="R188" s="187">
        <f>Q188*H188</f>
        <v>0</v>
      </c>
      <c r="S188" s="187">
        <v>0</v>
      </c>
      <c r="T188" s="188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189" t="s">
        <v>148</v>
      </c>
      <c r="AT188" s="189" t="s">
        <v>143</v>
      </c>
      <c r="AU188" s="189" t="s">
        <v>82</v>
      </c>
      <c r="AY188" s="17" t="s">
        <v>141</v>
      </c>
      <c r="BE188" s="190">
        <f>IF(N188="základní",J188,0)</f>
        <v>0</v>
      </c>
      <c r="BF188" s="190">
        <f>IF(N188="snížená",J188,0)</f>
        <v>0</v>
      </c>
      <c r="BG188" s="190">
        <f>IF(N188="zákl. přenesená",J188,0)</f>
        <v>0</v>
      </c>
      <c r="BH188" s="190">
        <f>IF(N188="sníž. přenesená",J188,0)</f>
        <v>0</v>
      </c>
      <c r="BI188" s="190">
        <f>IF(N188="nulová",J188,0)</f>
        <v>0</v>
      </c>
      <c r="BJ188" s="17" t="s">
        <v>80</v>
      </c>
      <c r="BK188" s="190">
        <f>ROUND(I188*H188,2)</f>
        <v>0</v>
      </c>
      <c r="BL188" s="17" t="s">
        <v>148</v>
      </c>
      <c r="BM188" s="189" t="s">
        <v>255</v>
      </c>
    </row>
    <row r="189" s="2" customFormat="1">
      <c r="A189" s="36"/>
      <c r="B189" s="37"/>
      <c r="C189" s="36"/>
      <c r="D189" s="191" t="s">
        <v>149</v>
      </c>
      <c r="E189" s="36"/>
      <c r="F189" s="192" t="s">
        <v>619</v>
      </c>
      <c r="G189" s="36"/>
      <c r="H189" s="36"/>
      <c r="I189" s="193"/>
      <c r="J189" s="36"/>
      <c r="K189" s="36"/>
      <c r="L189" s="37"/>
      <c r="M189" s="194"/>
      <c r="N189" s="195"/>
      <c r="O189" s="75"/>
      <c r="P189" s="75"/>
      <c r="Q189" s="75"/>
      <c r="R189" s="75"/>
      <c r="S189" s="75"/>
      <c r="T189" s="76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7" t="s">
        <v>149</v>
      </c>
      <c r="AU189" s="17" t="s">
        <v>82</v>
      </c>
    </row>
    <row r="190" s="2" customFormat="1">
      <c r="A190" s="36"/>
      <c r="B190" s="37"/>
      <c r="C190" s="36"/>
      <c r="D190" s="191" t="s">
        <v>334</v>
      </c>
      <c r="E190" s="36"/>
      <c r="F190" s="222" t="s">
        <v>620</v>
      </c>
      <c r="G190" s="36"/>
      <c r="H190" s="36"/>
      <c r="I190" s="193"/>
      <c r="J190" s="36"/>
      <c r="K190" s="36"/>
      <c r="L190" s="37"/>
      <c r="M190" s="194"/>
      <c r="N190" s="195"/>
      <c r="O190" s="75"/>
      <c r="P190" s="75"/>
      <c r="Q190" s="75"/>
      <c r="R190" s="75"/>
      <c r="S190" s="75"/>
      <c r="T190" s="76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T190" s="17" t="s">
        <v>334</v>
      </c>
      <c r="AU190" s="17" t="s">
        <v>82</v>
      </c>
    </row>
    <row r="191" s="13" customFormat="1">
      <c r="A191" s="13"/>
      <c r="B191" s="196"/>
      <c r="C191" s="13"/>
      <c r="D191" s="191" t="s">
        <v>150</v>
      </c>
      <c r="E191" s="197" t="s">
        <v>1</v>
      </c>
      <c r="F191" s="198" t="s">
        <v>621</v>
      </c>
      <c r="G191" s="13"/>
      <c r="H191" s="199">
        <v>100</v>
      </c>
      <c r="I191" s="200"/>
      <c r="J191" s="13"/>
      <c r="K191" s="13"/>
      <c r="L191" s="196"/>
      <c r="M191" s="201"/>
      <c r="N191" s="202"/>
      <c r="O191" s="202"/>
      <c r="P191" s="202"/>
      <c r="Q191" s="202"/>
      <c r="R191" s="202"/>
      <c r="S191" s="202"/>
      <c r="T191" s="20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197" t="s">
        <v>150</v>
      </c>
      <c r="AU191" s="197" t="s">
        <v>82</v>
      </c>
      <c r="AV191" s="13" t="s">
        <v>82</v>
      </c>
      <c r="AW191" s="13" t="s">
        <v>30</v>
      </c>
      <c r="AX191" s="13" t="s">
        <v>80</v>
      </c>
      <c r="AY191" s="197" t="s">
        <v>141</v>
      </c>
    </row>
    <row r="192" s="2" customFormat="1" ht="16.5" customHeight="1">
      <c r="A192" s="36"/>
      <c r="B192" s="177"/>
      <c r="C192" s="178" t="s">
        <v>262</v>
      </c>
      <c r="D192" s="178" t="s">
        <v>143</v>
      </c>
      <c r="E192" s="179" t="s">
        <v>622</v>
      </c>
      <c r="F192" s="180" t="s">
        <v>623</v>
      </c>
      <c r="G192" s="181" t="s">
        <v>225</v>
      </c>
      <c r="H192" s="182">
        <v>4</v>
      </c>
      <c r="I192" s="183"/>
      <c r="J192" s="184">
        <f>ROUND(I192*H192,2)</f>
        <v>0</v>
      </c>
      <c r="K192" s="180" t="s">
        <v>1</v>
      </c>
      <c r="L192" s="37"/>
      <c r="M192" s="185" t="s">
        <v>1</v>
      </c>
      <c r="N192" s="186" t="s">
        <v>38</v>
      </c>
      <c r="O192" s="75"/>
      <c r="P192" s="187">
        <f>O192*H192</f>
        <v>0</v>
      </c>
      <c r="Q192" s="187">
        <v>0</v>
      </c>
      <c r="R192" s="187">
        <f>Q192*H192</f>
        <v>0</v>
      </c>
      <c r="S192" s="187">
        <v>0</v>
      </c>
      <c r="T192" s="188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189" t="s">
        <v>148</v>
      </c>
      <c r="AT192" s="189" t="s">
        <v>143</v>
      </c>
      <c r="AU192" s="189" t="s">
        <v>82</v>
      </c>
      <c r="AY192" s="17" t="s">
        <v>141</v>
      </c>
      <c r="BE192" s="190">
        <f>IF(N192="základní",J192,0)</f>
        <v>0</v>
      </c>
      <c r="BF192" s="190">
        <f>IF(N192="snížená",J192,0)</f>
        <v>0</v>
      </c>
      <c r="BG192" s="190">
        <f>IF(N192="zákl. přenesená",J192,0)</f>
        <v>0</v>
      </c>
      <c r="BH192" s="190">
        <f>IF(N192="sníž. přenesená",J192,0)</f>
        <v>0</v>
      </c>
      <c r="BI192" s="190">
        <f>IF(N192="nulová",J192,0)</f>
        <v>0</v>
      </c>
      <c r="BJ192" s="17" t="s">
        <v>80</v>
      </c>
      <c r="BK192" s="190">
        <f>ROUND(I192*H192,2)</f>
        <v>0</v>
      </c>
      <c r="BL192" s="17" t="s">
        <v>148</v>
      </c>
      <c r="BM192" s="189" t="s">
        <v>265</v>
      </c>
    </row>
    <row r="193" s="2" customFormat="1">
      <c r="A193" s="36"/>
      <c r="B193" s="37"/>
      <c r="C193" s="36"/>
      <c r="D193" s="191" t="s">
        <v>149</v>
      </c>
      <c r="E193" s="36"/>
      <c r="F193" s="192" t="s">
        <v>623</v>
      </c>
      <c r="G193" s="36"/>
      <c r="H193" s="36"/>
      <c r="I193" s="193"/>
      <c r="J193" s="36"/>
      <c r="K193" s="36"/>
      <c r="L193" s="37"/>
      <c r="M193" s="194"/>
      <c r="N193" s="195"/>
      <c r="O193" s="75"/>
      <c r="P193" s="75"/>
      <c r="Q193" s="75"/>
      <c r="R193" s="75"/>
      <c r="S193" s="75"/>
      <c r="T193" s="76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T193" s="17" t="s">
        <v>149</v>
      </c>
      <c r="AU193" s="17" t="s">
        <v>82</v>
      </c>
    </row>
    <row r="194" s="2" customFormat="1" ht="24.15" customHeight="1">
      <c r="A194" s="36"/>
      <c r="B194" s="177"/>
      <c r="C194" s="178" t="s">
        <v>207</v>
      </c>
      <c r="D194" s="178" t="s">
        <v>143</v>
      </c>
      <c r="E194" s="179" t="s">
        <v>624</v>
      </c>
      <c r="F194" s="180" t="s">
        <v>625</v>
      </c>
      <c r="G194" s="181" t="s">
        <v>626</v>
      </c>
      <c r="H194" s="182">
        <v>0.014</v>
      </c>
      <c r="I194" s="183"/>
      <c r="J194" s="184">
        <f>ROUND(I194*H194,2)</f>
        <v>0</v>
      </c>
      <c r="K194" s="180" t="s">
        <v>605</v>
      </c>
      <c r="L194" s="37"/>
      <c r="M194" s="185" t="s">
        <v>1</v>
      </c>
      <c r="N194" s="186" t="s">
        <v>38</v>
      </c>
      <c r="O194" s="75"/>
      <c r="P194" s="187">
        <f>O194*H194</f>
        <v>0</v>
      </c>
      <c r="Q194" s="187">
        <v>0</v>
      </c>
      <c r="R194" s="187">
        <f>Q194*H194</f>
        <v>0</v>
      </c>
      <c r="S194" s="187">
        <v>0</v>
      </c>
      <c r="T194" s="188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189" t="s">
        <v>148</v>
      </c>
      <c r="AT194" s="189" t="s">
        <v>143</v>
      </c>
      <c r="AU194" s="189" t="s">
        <v>82</v>
      </c>
      <c r="AY194" s="17" t="s">
        <v>141</v>
      </c>
      <c r="BE194" s="190">
        <f>IF(N194="základní",J194,0)</f>
        <v>0</v>
      </c>
      <c r="BF194" s="190">
        <f>IF(N194="snížená",J194,0)</f>
        <v>0</v>
      </c>
      <c r="BG194" s="190">
        <f>IF(N194="zákl. přenesená",J194,0)</f>
        <v>0</v>
      </c>
      <c r="BH194" s="190">
        <f>IF(N194="sníž. přenesená",J194,0)</f>
        <v>0</v>
      </c>
      <c r="BI194" s="190">
        <f>IF(N194="nulová",J194,0)</f>
        <v>0</v>
      </c>
      <c r="BJ194" s="17" t="s">
        <v>80</v>
      </c>
      <c r="BK194" s="190">
        <f>ROUND(I194*H194,2)</f>
        <v>0</v>
      </c>
      <c r="BL194" s="17" t="s">
        <v>148</v>
      </c>
      <c r="BM194" s="189" t="s">
        <v>268</v>
      </c>
    </row>
    <row r="195" s="2" customFormat="1">
      <c r="A195" s="36"/>
      <c r="B195" s="37"/>
      <c r="C195" s="36"/>
      <c r="D195" s="191" t="s">
        <v>149</v>
      </c>
      <c r="E195" s="36"/>
      <c r="F195" s="192" t="s">
        <v>625</v>
      </c>
      <c r="G195" s="36"/>
      <c r="H195" s="36"/>
      <c r="I195" s="193"/>
      <c r="J195" s="36"/>
      <c r="K195" s="36"/>
      <c r="L195" s="37"/>
      <c r="M195" s="194"/>
      <c r="N195" s="195"/>
      <c r="O195" s="75"/>
      <c r="P195" s="75"/>
      <c r="Q195" s="75"/>
      <c r="R195" s="75"/>
      <c r="S195" s="75"/>
      <c r="T195" s="76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T195" s="17" t="s">
        <v>149</v>
      </c>
      <c r="AU195" s="17" t="s">
        <v>82</v>
      </c>
    </row>
    <row r="196" s="13" customFormat="1">
      <c r="A196" s="13"/>
      <c r="B196" s="196"/>
      <c r="C196" s="13"/>
      <c r="D196" s="191" t="s">
        <v>150</v>
      </c>
      <c r="E196" s="197" t="s">
        <v>1</v>
      </c>
      <c r="F196" s="198" t="s">
        <v>627</v>
      </c>
      <c r="G196" s="13"/>
      <c r="H196" s="199">
        <v>0.014</v>
      </c>
      <c r="I196" s="200"/>
      <c r="J196" s="13"/>
      <c r="K196" s="13"/>
      <c r="L196" s="196"/>
      <c r="M196" s="201"/>
      <c r="N196" s="202"/>
      <c r="O196" s="202"/>
      <c r="P196" s="202"/>
      <c r="Q196" s="202"/>
      <c r="R196" s="202"/>
      <c r="S196" s="202"/>
      <c r="T196" s="20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197" t="s">
        <v>150</v>
      </c>
      <c r="AU196" s="197" t="s">
        <v>82</v>
      </c>
      <c r="AV196" s="13" t="s">
        <v>82</v>
      </c>
      <c r="AW196" s="13" t="s">
        <v>30</v>
      </c>
      <c r="AX196" s="13" t="s">
        <v>73</v>
      </c>
      <c r="AY196" s="197" t="s">
        <v>141</v>
      </c>
    </row>
    <row r="197" s="14" customFormat="1">
      <c r="A197" s="14"/>
      <c r="B197" s="204"/>
      <c r="C197" s="14"/>
      <c r="D197" s="191" t="s">
        <v>150</v>
      </c>
      <c r="E197" s="205" t="s">
        <v>1</v>
      </c>
      <c r="F197" s="206" t="s">
        <v>153</v>
      </c>
      <c r="G197" s="14"/>
      <c r="H197" s="207">
        <v>0.014</v>
      </c>
      <c r="I197" s="208"/>
      <c r="J197" s="14"/>
      <c r="K197" s="14"/>
      <c r="L197" s="204"/>
      <c r="M197" s="209"/>
      <c r="N197" s="210"/>
      <c r="O197" s="210"/>
      <c r="P197" s="210"/>
      <c r="Q197" s="210"/>
      <c r="R197" s="210"/>
      <c r="S197" s="210"/>
      <c r="T197" s="211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05" t="s">
        <v>150</v>
      </c>
      <c r="AU197" s="205" t="s">
        <v>82</v>
      </c>
      <c r="AV197" s="14" t="s">
        <v>148</v>
      </c>
      <c r="AW197" s="14" t="s">
        <v>30</v>
      </c>
      <c r="AX197" s="14" t="s">
        <v>80</v>
      </c>
      <c r="AY197" s="205" t="s">
        <v>141</v>
      </c>
    </row>
    <row r="198" s="2" customFormat="1" ht="16.5" customHeight="1">
      <c r="A198" s="36"/>
      <c r="B198" s="177"/>
      <c r="C198" s="212" t="s">
        <v>271</v>
      </c>
      <c r="D198" s="212" t="s">
        <v>191</v>
      </c>
      <c r="E198" s="213" t="s">
        <v>628</v>
      </c>
      <c r="F198" s="214" t="s">
        <v>629</v>
      </c>
      <c r="G198" s="215" t="s">
        <v>225</v>
      </c>
      <c r="H198" s="216">
        <v>78</v>
      </c>
      <c r="I198" s="217"/>
      <c r="J198" s="218">
        <f>ROUND(I198*H198,2)</f>
        <v>0</v>
      </c>
      <c r="K198" s="214" t="s">
        <v>605</v>
      </c>
      <c r="L198" s="219"/>
      <c r="M198" s="220" t="s">
        <v>1</v>
      </c>
      <c r="N198" s="221" t="s">
        <v>38</v>
      </c>
      <c r="O198" s="75"/>
      <c r="P198" s="187">
        <f>O198*H198</f>
        <v>0</v>
      </c>
      <c r="Q198" s="187">
        <v>0</v>
      </c>
      <c r="R198" s="187">
        <f>Q198*H198</f>
        <v>0</v>
      </c>
      <c r="S198" s="187">
        <v>0</v>
      </c>
      <c r="T198" s="188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189" t="s">
        <v>164</v>
      </c>
      <c r="AT198" s="189" t="s">
        <v>191</v>
      </c>
      <c r="AU198" s="189" t="s">
        <v>82</v>
      </c>
      <c r="AY198" s="17" t="s">
        <v>141</v>
      </c>
      <c r="BE198" s="190">
        <f>IF(N198="základní",J198,0)</f>
        <v>0</v>
      </c>
      <c r="BF198" s="190">
        <f>IF(N198="snížená",J198,0)</f>
        <v>0</v>
      </c>
      <c r="BG198" s="190">
        <f>IF(N198="zákl. přenesená",J198,0)</f>
        <v>0</v>
      </c>
      <c r="BH198" s="190">
        <f>IF(N198="sníž. přenesená",J198,0)</f>
        <v>0</v>
      </c>
      <c r="BI198" s="190">
        <f>IF(N198="nulová",J198,0)</f>
        <v>0</v>
      </c>
      <c r="BJ198" s="17" t="s">
        <v>80</v>
      </c>
      <c r="BK198" s="190">
        <f>ROUND(I198*H198,2)</f>
        <v>0</v>
      </c>
      <c r="BL198" s="17" t="s">
        <v>148</v>
      </c>
      <c r="BM198" s="189" t="s">
        <v>274</v>
      </c>
    </row>
    <row r="199" s="2" customFormat="1">
      <c r="A199" s="36"/>
      <c r="B199" s="37"/>
      <c r="C199" s="36"/>
      <c r="D199" s="191" t="s">
        <v>149</v>
      </c>
      <c r="E199" s="36"/>
      <c r="F199" s="192" t="s">
        <v>629</v>
      </c>
      <c r="G199" s="36"/>
      <c r="H199" s="36"/>
      <c r="I199" s="193"/>
      <c r="J199" s="36"/>
      <c r="K199" s="36"/>
      <c r="L199" s="37"/>
      <c r="M199" s="194"/>
      <c r="N199" s="195"/>
      <c r="O199" s="75"/>
      <c r="P199" s="75"/>
      <c r="Q199" s="75"/>
      <c r="R199" s="75"/>
      <c r="S199" s="75"/>
      <c r="T199" s="76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T199" s="17" t="s">
        <v>149</v>
      </c>
      <c r="AU199" s="17" t="s">
        <v>82</v>
      </c>
    </row>
    <row r="200" s="2" customFormat="1" ht="24.15" customHeight="1">
      <c r="A200" s="36"/>
      <c r="B200" s="177"/>
      <c r="C200" s="212" t="s">
        <v>210</v>
      </c>
      <c r="D200" s="212" t="s">
        <v>191</v>
      </c>
      <c r="E200" s="213" t="s">
        <v>630</v>
      </c>
      <c r="F200" s="214" t="s">
        <v>631</v>
      </c>
      <c r="G200" s="215" t="s">
        <v>225</v>
      </c>
      <c r="H200" s="216">
        <v>156</v>
      </c>
      <c r="I200" s="217"/>
      <c r="J200" s="218">
        <f>ROUND(I200*H200,2)</f>
        <v>0</v>
      </c>
      <c r="K200" s="214" t="s">
        <v>605</v>
      </c>
      <c r="L200" s="219"/>
      <c r="M200" s="220" t="s">
        <v>1</v>
      </c>
      <c r="N200" s="221" t="s">
        <v>38</v>
      </c>
      <c r="O200" s="75"/>
      <c r="P200" s="187">
        <f>O200*H200</f>
        <v>0</v>
      </c>
      <c r="Q200" s="187">
        <v>0</v>
      </c>
      <c r="R200" s="187">
        <f>Q200*H200</f>
        <v>0</v>
      </c>
      <c r="S200" s="187">
        <v>0</v>
      </c>
      <c r="T200" s="188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189" t="s">
        <v>164</v>
      </c>
      <c r="AT200" s="189" t="s">
        <v>191</v>
      </c>
      <c r="AU200" s="189" t="s">
        <v>82</v>
      </c>
      <c r="AY200" s="17" t="s">
        <v>141</v>
      </c>
      <c r="BE200" s="190">
        <f>IF(N200="základní",J200,0)</f>
        <v>0</v>
      </c>
      <c r="BF200" s="190">
        <f>IF(N200="snížená",J200,0)</f>
        <v>0</v>
      </c>
      <c r="BG200" s="190">
        <f>IF(N200="zákl. přenesená",J200,0)</f>
        <v>0</v>
      </c>
      <c r="BH200" s="190">
        <f>IF(N200="sníž. přenesená",J200,0)</f>
        <v>0</v>
      </c>
      <c r="BI200" s="190">
        <f>IF(N200="nulová",J200,0)</f>
        <v>0</v>
      </c>
      <c r="BJ200" s="17" t="s">
        <v>80</v>
      </c>
      <c r="BK200" s="190">
        <f>ROUND(I200*H200,2)</f>
        <v>0</v>
      </c>
      <c r="BL200" s="17" t="s">
        <v>148</v>
      </c>
      <c r="BM200" s="189" t="s">
        <v>279</v>
      </c>
    </row>
    <row r="201" s="2" customFormat="1">
      <c r="A201" s="36"/>
      <c r="B201" s="37"/>
      <c r="C201" s="36"/>
      <c r="D201" s="191" t="s">
        <v>149</v>
      </c>
      <c r="E201" s="36"/>
      <c r="F201" s="192" t="s">
        <v>631</v>
      </c>
      <c r="G201" s="36"/>
      <c r="H201" s="36"/>
      <c r="I201" s="193"/>
      <c r="J201" s="36"/>
      <c r="K201" s="36"/>
      <c r="L201" s="37"/>
      <c r="M201" s="194"/>
      <c r="N201" s="195"/>
      <c r="O201" s="75"/>
      <c r="P201" s="75"/>
      <c r="Q201" s="75"/>
      <c r="R201" s="75"/>
      <c r="S201" s="75"/>
      <c r="T201" s="76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T201" s="17" t="s">
        <v>149</v>
      </c>
      <c r="AU201" s="17" t="s">
        <v>82</v>
      </c>
    </row>
    <row r="202" s="13" customFormat="1">
      <c r="A202" s="13"/>
      <c r="B202" s="196"/>
      <c r="C202" s="13"/>
      <c r="D202" s="191" t="s">
        <v>150</v>
      </c>
      <c r="E202" s="197" t="s">
        <v>1</v>
      </c>
      <c r="F202" s="198" t="s">
        <v>632</v>
      </c>
      <c r="G202" s="13"/>
      <c r="H202" s="199">
        <v>156</v>
      </c>
      <c r="I202" s="200"/>
      <c r="J202" s="13"/>
      <c r="K202" s="13"/>
      <c r="L202" s="196"/>
      <c r="M202" s="201"/>
      <c r="N202" s="202"/>
      <c r="O202" s="202"/>
      <c r="P202" s="202"/>
      <c r="Q202" s="202"/>
      <c r="R202" s="202"/>
      <c r="S202" s="202"/>
      <c r="T202" s="20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197" t="s">
        <v>150</v>
      </c>
      <c r="AU202" s="197" t="s">
        <v>82</v>
      </c>
      <c r="AV202" s="13" t="s">
        <v>82</v>
      </c>
      <c r="AW202" s="13" t="s">
        <v>30</v>
      </c>
      <c r="AX202" s="13" t="s">
        <v>73</v>
      </c>
      <c r="AY202" s="197" t="s">
        <v>141</v>
      </c>
    </row>
    <row r="203" s="14" customFormat="1">
      <c r="A203" s="14"/>
      <c r="B203" s="204"/>
      <c r="C203" s="14"/>
      <c r="D203" s="191" t="s">
        <v>150</v>
      </c>
      <c r="E203" s="205" t="s">
        <v>1</v>
      </c>
      <c r="F203" s="206" t="s">
        <v>153</v>
      </c>
      <c r="G203" s="14"/>
      <c r="H203" s="207">
        <v>156</v>
      </c>
      <c r="I203" s="208"/>
      <c r="J203" s="14"/>
      <c r="K203" s="14"/>
      <c r="L203" s="204"/>
      <c r="M203" s="209"/>
      <c r="N203" s="210"/>
      <c r="O203" s="210"/>
      <c r="P203" s="210"/>
      <c r="Q203" s="210"/>
      <c r="R203" s="210"/>
      <c r="S203" s="210"/>
      <c r="T203" s="211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05" t="s">
        <v>150</v>
      </c>
      <c r="AU203" s="205" t="s">
        <v>82</v>
      </c>
      <c r="AV203" s="14" t="s">
        <v>148</v>
      </c>
      <c r="AW203" s="14" t="s">
        <v>30</v>
      </c>
      <c r="AX203" s="14" t="s">
        <v>80</v>
      </c>
      <c r="AY203" s="205" t="s">
        <v>141</v>
      </c>
    </row>
    <row r="204" s="2" customFormat="1" ht="21.75" customHeight="1">
      <c r="A204" s="36"/>
      <c r="B204" s="177"/>
      <c r="C204" s="212" t="s">
        <v>282</v>
      </c>
      <c r="D204" s="212" t="s">
        <v>191</v>
      </c>
      <c r="E204" s="213" t="s">
        <v>633</v>
      </c>
      <c r="F204" s="214" t="s">
        <v>634</v>
      </c>
      <c r="G204" s="215" t="s">
        <v>225</v>
      </c>
      <c r="H204" s="216">
        <v>78</v>
      </c>
      <c r="I204" s="217"/>
      <c r="J204" s="218">
        <f>ROUND(I204*H204,2)</f>
        <v>0</v>
      </c>
      <c r="K204" s="214" t="s">
        <v>605</v>
      </c>
      <c r="L204" s="219"/>
      <c r="M204" s="220" t="s">
        <v>1</v>
      </c>
      <c r="N204" s="221" t="s">
        <v>38</v>
      </c>
      <c r="O204" s="75"/>
      <c r="P204" s="187">
        <f>O204*H204</f>
        <v>0</v>
      </c>
      <c r="Q204" s="187">
        <v>0</v>
      </c>
      <c r="R204" s="187">
        <f>Q204*H204</f>
        <v>0</v>
      </c>
      <c r="S204" s="187">
        <v>0</v>
      </c>
      <c r="T204" s="188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189" t="s">
        <v>164</v>
      </c>
      <c r="AT204" s="189" t="s">
        <v>191</v>
      </c>
      <c r="AU204" s="189" t="s">
        <v>82</v>
      </c>
      <c r="AY204" s="17" t="s">
        <v>141</v>
      </c>
      <c r="BE204" s="190">
        <f>IF(N204="základní",J204,0)</f>
        <v>0</v>
      </c>
      <c r="BF204" s="190">
        <f>IF(N204="snížená",J204,0)</f>
        <v>0</v>
      </c>
      <c r="BG204" s="190">
        <f>IF(N204="zákl. přenesená",J204,0)</f>
        <v>0</v>
      </c>
      <c r="BH204" s="190">
        <f>IF(N204="sníž. přenesená",J204,0)</f>
        <v>0</v>
      </c>
      <c r="BI204" s="190">
        <f>IF(N204="nulová",J204,0)</f>
        <v>0</v>
      </c>
      <c r="BJ204" s="17" t="s">
        <v>80</v>
      </c>
      <c r="BK204" s="190">
        <f>ROUND(I204*H204,2)</f>
        <v>0</v>
      </c>
      <c r="BL204" s="17" t="s">
        <v>148</v>
      </c>
      <c r="BM204" s="189" t="s">
        <v>285</v>
      </c>
    </row>
    <row r="205" s="2" customFormat="1">
      <c r="A205" s="36"/>
      <c r="B205" s="37"/>
      <c r="C205" s="36"/>
      <c r="D205" s="191" t="s">
        <v>149</v>
      </c>
      <c r="E205" s="36"/>
      <c r="F205" s="192" t="s">
        <v>634</v>
      </c>
      <c r="G205" s="36"/>
      <c r="H205" s="36"/>
      <c r="I205" s="193"/>
      <c r="J205" s="36"/>
      <c r="K205" s="36"/>
      <c r="L205" s="37"/>
      <c r="M205" s="194"/>
      <c r="N205" s="195"/>
      <c r="O205" s="75"/>
      <c r="P205" s="75"/>
      <c r="Q205" s="75"/>
      <c r="R205" s="75"/>
      <c r="S205" s="75"/>
      <c r="T205" s="76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T205" s="17" t="s">
        <v>149</v>
      </c>
      <c r="AU205" s="17" t="s">
        <v>82</v>
      </c>
    </row>
    <row r="206" s="2" customFormat="1" ht="16.5" customHeight="1">
      <c r="A206" s="36"/>
      <c r="B206" s="177"/>
      <c r="C206" s="212" t="s">
        <v>213</v>
      </c>
      <c r="D206" s="212" t="s">
        <v>191</v>
      </c>
      <c r="E206" s="213" t="s">
        <v>635</v>
      </c>
      <c r="F206" s="214" t="s">
        <v>636</v>
      </c>
      <c r="G206" s="215" t="s">
        <v>225</v>
      </c>
      <c r="H206" s="216">
        <v>78</v>
      </c>
      <c r="I206" s="217"/>
      <c r="J206" s="218">
        <f>ROUND(I206*H206,2)</f>
        <v>0</v>
      </c>
      <c r="K206" s="214" t="s">
        <v>605</v>
      </c>
      <c r="L206" s="219"/>
      <c r="M206" s="220" t="s">
        <v>1</v>
      </c>
      <c r="N206" s="221" t="s">
        <v>38</v>
      </c>
      <c r="O206" s="75"/>
      <c r="P206" s="187">
        <f>O206*H206</f>
        <v>0</v>
      </c>
      <c r="Q206" s="187">
        <v>0</v>
      </c>
      <c r="R206" s="187">
        <f>Q206*H206</f>
        <v>0</v>
      </c>
      <c r="S206" s="187">
        <v>0</v>
      </c>
      <c r="T206" s="188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189" t="s">
        <v>164</v>
      </c>
      <c r="AT206" s="189" t="s">
        <v>191</v>
      </c>
      <c r="AU206" s="189" t="s">
        <v>82</v>
      </c>
      <c r="AY206" s="17" t="s">
        <v>141</v>
      </c>
      <c r="BE206" s="190">
        <f>IF(N206="základní",J206,0)</f>
        <v>0</v>
      </c>
      <c r="BF206" s="190">
        <f>IF(N206="snížená",J206,0)</f>
        <v>0</v>
      </c>
      <c r="BG206" s="190">
        <f>IF(N206="zákl. přenesená",J206,0)</f>
        <v>0</v>
      </c>
      <c r="BH206" s="190">
        <f>IF(N206="sníž. přenesená",J206,0)</f>
        <v>0</v>
      </c>
      <c r="BI206" s="190">
        <f>IF(N206="nulová",J206,0)</f>
        <v>0</v>
      </c>
      <c r="BJ206" s="17" t="s">
        <v>80</v>
      </c>
      <c r="BK206" s="190">
        <f>ROUND(I206*H206,2)</f>
        <v>0</v>
      </c>
      <c r="BL206" s="17" t="s">
        <v>148</v>
      </c>
      <c r="BM206" s="189" t="s">
        <v>288</v>
      </c>
    </row>
    <row r="207" s="2" customFormat="1">
      <c r="A207" s="36"/>
      <c r="B207" s="37"/>
      <c r="C207" s="36"/>
      <c r="D207" s="191" t="s">
        <v>149</v>
      </c>
      <c r="E207" s="36"/>
      <c r="F207" s="192" t="s">
        <v>636</v>
      </c>
      <c r="G207" s="36"/>
      <c r="H207" s="36"/>
      <c r="I207" s="193"/>
      <c r="J207" s="36"/>
      <c r="K207" s="36"/>
      <c r="L207" s="37"/>
      <c r="M207" s="194"/>
      <c r="N207" s="195"/>
      <c r="O207" s="75"/>
      <c r="P207" s="75"/>
      <c r="Q207" s="75"/>
      <c r="R207" s="75"/>
      <c r="S207" s="75"/>
      <c r="T207" s="76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T207" s="17" t="s">
        <v>149</v>
      </c>
      <c r="AU207" s="17" t="s">
        <v>82</v>
      </c>
    </row>
    <row r="208" s="2" customFormat="1" ht="16.5" customHeight="1">
      <c r="A208" s="36"/>
      <c r="B208" s="177"/>
      <c r="C208" s="212" t="s">
        <v>291</v>
      </c>
      <c r="D208" s="212" t="s">
        <v>191</v>
      </c>
      <c r="E208" s="213" t="s">
        <v>637</v>
      </c>
      <c r="F208" s="214" t="s">
        <v>638</v>
      </c>
      <c r="G208" s="215" t="s">
        <v>225</v>
      </c>
      <c r="H208" s="216">
        <v>632</v>
      </c>
      <c r="I208" s="217"/>
      <c r="J208" s="218">
        <f>ROUND(I208*H208,2)</f>
        <v>0</v>
      </c>
      <c r="K208" s="214" t="s">
        <v>605</v>
      </c>
      <c r="L208" s="219"/>
      <c r="M208" s="220" t="s">
        <v>1</v>
      </c>
      <c r="N208" s="221" t="s">
        <v>38</v>
      </c>
      <c r="O208" s="75"/>
      <c r="P208" s="187">
        <f>O208*H208</f>
        <v>0</v>
      </c>
      <c r="Q208" s="187">
        <v>0</v>
      </c>
      <c r="R208" s="187">
        <f>Q208*H208</f>
        <v>0</v>
      </c>
      <c r="S208" s="187">
        <v>0</v>
      </c>
      <c r="T208" s="188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189" t="s">
        <v>164</v>
      </c>
      <c r="AT208" s="189" t="s">
        <v>191</v>
      </c>
      <c r="AU208" s="189" t="s">
        <v>82</v>
      </c>
      <c r="AY208" s="17" t="s">
        <v>141</v>
      </c>
      <c r="BE208" s="190">
        <f>IF(N208="základní",J208,0)</f>
        <v>0</v>
      </c>
      <c r="BF208" s="190">
        <f>IF(N208="snížená",J208,0)</f>
        <v>0</v>
      </c>
      <c r="BG208" s="190">
        <f>IF(N208="zákl. přenesená",J208,0)</f>
        <v>0</v>
      </c>
      <c r="BH208" s="190">
        <f>IF(N208="sníž. přenesená",J208,0)</f>
        <v>0</v>
      </c>
      <c r="BI208" s="190">
        <f>IF(N208="nulová",J208,0)</f>
        <v>0</v>
      </c>
      <c r="BJ208" s="17" t="s">
        <v>80</v>
      </c>
      <c r="BK208" s="190">
        <f>ROUND(I208*H208,2)</f>
        <v>0</v>
      </c>
      <c r="BL208" s="17" t="s">
        <v>148</v>
      </c>
      <c r="BM208" s="189" t="s">
        <v>294</v>
      </c>
    </row>
    <row r="209" s="2" customFormat="1">
      <c r="A209" s="36"/>
      <c r="B209" s="37"/>
      <c r="C209" s="36"/>
      <c r="D209" s="191" t="s">
        <v>149</v>
      </c>
      <c r="E209" s="36"/>
      <c r="F209" s="192" t="s">
        <v>638</v>
      </c>
      <c r="G209" s="36"/>
      <c r="H209" s="36"/>
      <c r="I209" s="193"/>
      <c r="J209" s="36"/>
      <c r="K209" s="36"/>
      <c r="L209" s="37"/>
      <c r="M209" s="194"/>
      <c r="N209" s="195"/>
      <c r="O209" s="75"/>
      <c r="P209" s="75"/>
      <c r="Q209" s="75"/>
      <c r="R209" s="75"/>
      <c r="S209" s="75"/>
      <c r="T209" s="76"/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T209" s="17" t="s">
        <v>149</v>
      </c>
      <c r="AU209" s="17" t="s">
        <v>82</v>
      </c>
    </row>
    <row r="210" s="2" customFormat="1" ht="16.5" customHeight="1">
      <c r="A210" s="36"/>
      <c r="B210" s="177"/>
      <c r="C210" s="212" t="s">
        <v>216</v>
      </c>
      <c r="D210" s="212" t="s">
        <v>191</v>
      </c>
      <c r="E210" s="213" t="s">
        <v>639</v>
      </c>
      <c r="F210" s="214" t="s">
        <v>640</v>
      </c>
      <c r="G210" s="215" t="s">
        <v>225</v>
      </c>
      <c r="H210" s="216">
        <v>632</v>
      </c>
      <c r="I210" s="217"/>
      <c r="J210" s="218">
        <f>ROUND(I210*H210,2)</f>
        <v>0</v>
      </c>
      <c r="K210" s="214" t="s">
        <v>605</v>
      </c>
      <c r="L210" s="219"/>
      <c r="M210" s="220" t="s">
        <v>1</v>
      </c>
      <c r="N210" s="221" t="s">
        <v>38</v>
      </c>
      <c r="O210" s="75"/>
      <c r="P210" s="187">
        <f>O210*H210</f>
        <v>0</v>
      </c>
      <c r="Q210" s="187">
        <v>0</v>
      </c>
      <c r="R210" s="187">
        <f>Q210*H210</f>
        <v>0</v>
      </c>
      <c r="S210" s="187">
        <v>0</v>
      </c>
      <c r="T210" s="188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189" t="s">
        <v>164</v>
      </c>
      <c r="AT210" s="189" t="s">
        <v>191</v>
      </c>
      <c r="AU210" s="189" t="s">
        <v>82</v>
      </c>
      <c r="AY210" s="17" t="s">
        <v>141</v>
      </c>
      <c r="BE210" s="190">
        <f>IF(N210="základní",J210,0)</f>
        <v>0</v>
      </c>
      <c r="BF210" s="190">
        <f>IF(N210="snížená",J210,0)</f>
        <v>0</v>
      </c>
      <c r="BG210" s="190">
        <f>IF(N210="zákl. přenesená",J210,0)</f>
        <v>0</v>
      </c>
      <c r="BH210" s="190">
        <f>IF(N210="sníž. přenesená",J210,0)</f>
        <v>0</v>
      </c>
      <c r="BI210" s="190">
        <f>IF(N210="nulová",J210,0)</f>
        <v>0</v>
      </c>
      <c r="BJ210" s="17" t="s">
        <v>80</v>
      </c>
      <c r="BK210" s="190">
        <f>ROUND(I210*H210,2)</f>
        <v>0</v>
      </c>
      <c r="BL210" s="17" t="s">
        <v>148</v>
      </c>
      <c r="BM210" s="189" t="s">
        <v>297</v>
      </c>
    </row>
    <row r="211" s="2" customFormat="1">
      <c r="A211" s="36"/>
      <c r="B211" s="37"/>
      <c r="C211" s="36"/>
      <c r="D211" s="191" t="s">
        <v>149</v>
      </c>
      <c r="E211" s="36"/>
      <c r="F211" s="192" t="s">
        <v>640</v>
      </c>
      <c r="G211" s="36"/>
      <c r="H211" s="36"/>
      <c r="I211" s="193"/>
      <c r="J211" s="36"/>
      <c r="K211" s="36"/>
      <c r="L211" s="37"/>
      <c r="M211" s="194"/>
      <c r="N211" s="195"/>
      <c r="O211" s="75"/>
      <c r="P211" s="75"/>
      <c r="Q211" s="75"/>
      <c r="R211" s="75"/>
      <c r="S211" s="75"/>
      <c r="T211" s="76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T211" s="17" t="s">
        <v>149</v>
      </c>
      <c r="AU211" s="17" t="s">
        <v>82</v>
      </c>
    </row>
    <row r="212" s="2" customFormat="1" ht="24.15" customHeight="1">
      <c r="A212" s="36"/>
      <c r="B212" s="177"/>
      <c r="C212" s="178" t="s">
        <v>301</v>
      </c>
      <c r="D212" s="178" t="s">
        <v>143</v>
      </c>
      <c r="E212" s="179" t="s">
        <v>641</v>
      </c>
      <c r="F212" s="180" t="s">
        <v>642</v>
      </c>
      <c r="G212" s="181" t="s">
        <v>626</v>
      </c>
      <c r="H212" s="182">
        <v>0.014</v>
      </c>
      <c r="I212" s="183"/>
      <c r="J212" s="184">
        <f>ROUND(I212*H212,2)</f>
        <v>0</v>
      </c>
      <c r="K212" s="180" t="s">
        <v>605</v>
      </c>
      <c r="L212" s="37"/>
      <c r="M212" s="185" t="s">
        <v>1</v>
      </c>
      <c r="N212" s="186" t="s">
        <v>38</v>
      </c>
      <c r="O212" s="75"/>
      <c r="P212" s="187">
        <f>O212*H212</f>
        <v>0</v>
      </c>
      <c r="Q212" s="187">
        <v>0</v>
      </c>
      <c r="R212" s="187">
        <f>Q212*H212</f>
        <v>0</v>
      </c>
      <c r="S212" s="187">
        <v>0</v>
      </c>
      <c r="T212" s="188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189" t="s">
        <v>148</v>
      </c>
      <c r="AT212" s="189" t="s">
        <v>143</v>
      </c>
      <c r="AU212" s="189" t="s">
        <v>82</v>
      </c>
      <c r="AY212" s="17" t="s">
        <v>141</v>
      </c>
      <c r="BE212" s="190">
        <f>IF(N212="základní",J212,0)</f>
        <v>0</v>
      </c>
      <c r="BF212" s="190">
        <f>IF(N212="snížená",J212,0)</f>
        <v>0</v>
      </c>
      <c r="BG212" s="190">
        <f>IF(N212="zákl. přenesená",J212,0)</f>
        <v>0</v>
      </c>
      <c r="BH212" s="190">
        <f>IF(N212="sníž. přenesená",J212,0)</f>
        <v>0</v>
      </c>
      <c r="BI212" s="190">
        <f>IF(N212="nulová",J212,0)</f>
        <v>0</v>
      </c>
      <c r="BJ212" s="17" t="s">
        <v>80</v>
      </c>
      <c r="BK212" s="190">
        <f>ROUND(I212*H212,2)</f>
        <v>0</v>
      </c>
      <c r="BL212" s="17" t="s">
        <v>148</v>
      </c>
      <c r="BM212" s="189" t="s">
        <v>304</v>
      </c>
    </row>
    <row r="213" s="2" customFormat="1">
      <c r="A213" s="36"/>
      <c r="B213" s="37"/>
      <c r="C213" s="36"/>
      <c r="D213" s="191" t="s">
        <v>149</v>
      </c>
      <c r="E213" s="36"/>
      <c r="F213" s="192" t="s">
        <v>642</v>
      </c>
      <c r="G213" s="36"/>
      <c r="H213" s="36"/>
      <c r="I213" s="193"/>
      <c r="J213" s="36"/>
      <c r="K213" s="36"/>
      <c r="L213" s="37"/>
      <c r="M213" s="194"/>
      <c r="N213" s="195"/>
      <c r="O213" s="75"/>
      <c r="P213" s="75"/>
      <c r="Q213" s="75"/>
      <c r="R213" s="75"/>
      <c r="S213" s="75"/>
      <c r="T213" s="76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T213" s="17" t="s">
        <v>149</v>
      </c>
      <c r="AU213" s="17" t="s">
        <v>82</v>
      </c>
    </row>
    <row r="214" s="13" customFormat="1">
      <c r="A214" s="13"/>
      <c r="B214" s="196"/>
      <c r="C214" s="13"/>
      <c r="D214" s="191" t="s">
        <v>150</v>
      </c>
      <c r="E214" s="197" t="s">
        <v>1</v>
      </c>
      <c r="F214" s="198" t="s">
        <v>643</v>
      </c>
      <c r="G214" s="13"/>
      <c r="H214" s="199">
        <v>0.014</v>
      </c>
      <c r="I214" s="200"/>
      <c r="J214" s="13"/>
      <c r="K214" s="13"/>
      <c r="L214" s="196"/>
      <c r="M214" s="201"/>
      <c r="N214" s="202"/>
      <c r="O214" s="202"/>
      <c r="P214" s="202"/>
      <c r="Q214" s="202"/>
      <c r="R214" s="202"/>
      <c r="S214" s="202"/>
      <c r="T214" s="20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197" t="s">
        <v>150</v>
      </c>
      <c r="AU214" s="197" t="s">
        <v>82</v>
      </c>
      <c r="AV214" s="13" t="s">
        <v>82</v>
      </c>
      <c r="AW214" s="13" t="s">
        <v>30</v>
      </c>
      <c r="AX214" s="13" t="s">
        <v>73</v>
      </c>
      <c r="AY214" s="197" t="s">
        <v>141</v>
      </c>
    </row>
    <row r="215" s="14" customFormat="1">
      <c r="A215" s="14"/>
      <c r="B215" s="204"/>
      <c r="C215" s="14"/>
      <c r="D215" s="191" t="s">
        <v>150</v>
      </c>
      <c r="E215" s="205" t="s">
        <v>1</v>
      </c>
      <c r="F215" s="206" t="s">
        <v>153</v>
      </c>
      <c r="G215" s="14"/>
      <c r="H215" s="207">
        <v>0.014</v>
      </c>
      <c r="I215" s="208"/>
      <c r="J215" s="14"/>
      <c r="K215" s="14"/>
      <c r="L215" s="204"/>
      <c r="M215" s="209"/>
      <c r="N215" s="210"/>
      <c r="O215" s="210"/>
      <c r="P215" s="210"/>
      <c r="Q215" s="210"/>
      <c r="R215" s="210"/>
      <c r="S215" s="210"/>
      <c r="T215" s="211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05" t="s">
        <v>150</v>
      </c>
      <c r="AU215" s="205" t="s">
        <v>82</v>
      </c>
      <c r="AV215" s="14" t="s">
        <v>148</v>
      </c>
      <c r="AW215" s="14" t="s">
        <v>30</v>
      </c>
      <c r="AX215" s="14" t="s">
        <v>80</v>
      </c>
      <c r="AY215" s="205" t="s">
        <v>141</v>
      </c>
    </row>
    <row r="216" s="2" customFormat="1" ht="24.15" customHeight="1">
      <c r="A216" s="36"/>
      <c r="B216" s="177"/>
      <c r="C216" s="178" t="s">
        <v>220</v>
      </c>
      <c r="D216" s="178" t="s">
        <v>143</v>
      </c>
      <c r="E216" s="179" t="s">
        <v>644</v>
      </c>
      <c r="F216" s="180" t="s">
        <v>645</v>
      </c>
      <c r="G216" s="181" t="s">
        <v>646</v>
      </c>
      <c r="H216" s="182">
        <v>4</v>
      </c>
      <c r="I216" s="183"/>
      <c r="J216" s="184">
        <f>ROUND(I216*H216,2)</f>
        <v>0</v>
      </c>
      <c r="K216" s="180" t="s">
        <v>605</v>
      </c>
      <c r="L216" s="37"/>
      <c r="M216" s="185" t="s">
        <v>1</v>
      </c>
      <c r="N216" s="186" t="s">
        <v>38</v>
      </c>
      <c r="O216" s="75"/>
      <c r="P216" s="187">
        <f>O216*H216</f>
        <v>0</v>
      </c>
      <c r="Q216" s="187">
        <v>0</v>
      </c>
      <c r="R216" s="187">
        <f>Q216*H216</f>
        <v>0</v>
      </c>
      <c r="S216" s="187">
        <v>0</v>
      </c>
      <c r="T216" s="188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189" t="s">
        <v>148</v>
      </c>
      <c r="AT216" s="189" t="s">
        <v>143</v>
      </c>
      <c r="AU216" s="189" t="s">
        <v>82</v>
      </c>
      <c r="AY216" s="17" t="s">
        <v>141</v>
      </c>
      <c r="BE216" s="190">
        <f>IF(N216="základní",J216,0)</f>
        <v>0</v>
      </c>
      <c r="BF216" s="190">
        <f>IF(N216="snížená",J216,0)</f>
        <v>0</v>
      </c>
      <c r="BG216" s="190">
        <f>IF(N216="zákl. přenesená",J216,0)</f>
        <v>0</v>
      </c>
      <c r="BH216" s="190">
        <f>IF(N216="sníž. přenesená",J216,0)</f>
        <v>0</v>
      </c>
      <c r="BI216" s="190">
        <f>IF(N216="nulová",J216,0)</f>
        <v>0</v>
      </c>
      <c r="BJ216" s="17" t="s">
        <v>80</v>
      </c>
      <c r="BK216" s="190">
        <f>ROUND(I216*H216,2)</f>
        <v>0</v>
      </c>
      <c r="BL216" s="17" t="s">
        <v>148</v>
      </c>
      <c r="BM216" s="189" t="s">
        <v>307</v>
      </c>
    </row>
    <row r="217" s="2" customFormat="1">
      <c r="A217" s="36"/>
      <c r="B217" s="37"/>
      <c r="C217" s="36"/>
      <c r="D217" s="191" t="s">
        <v>149</v>
      </c>
      <c r="E217" s="36"/>
      <c r="F217" s="192" t="s">
        <v>645</v>
      </c>
      <c r="G217" s="36"/>
      <c r="H217" s="36"/>
      <c r="I217" s="193"/>
      <c r="J217" s="36"/>
      <c r="K217" s="36"/>
      <c r="L217" s="37"/>
      <c r="M217" s="194"/>
      <c r="N217" s="195"/>
      <c r="O217" s="75"/>
      <c r="P217" s="75"/>
      <c r="Q217" s="75"/>
      <c r="R217" s="75"/>
      <c r="S217" s="75"/>
      <c r="T217" s="76"/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T217" s="17" t="s">
        <v>149</v>
      </c>
      <c r="AU217" s="17" t="s">
        <v>82</v>
      </c>
    </row>
    <row r="218" s="2" customFormat="1" ht="24.15" customHeight="1">
      <c r="A218" s="36"/>
      <c r="B218" s="177"/>
      <c r="C218" s="178" t="s">
        <v>310</v>
      </c>
      <c r="D218" s="178" t="s">
        <v>143</v>
      </c>
      <c r="E218" s="179" t="s">
        <v>647</v>
      </c>
      <c r="F218" s="180" t="s">
        <v>648</v>
      </c>
      <c r="G218" s="181" t="s">
        <v>646</v>
      </c>
      <c r="H218" s="182">
        <v>4</v>
      </c>
      <c r="I218" s="183"/>
      <c r="J218" s="184">
        <f>ROUND(I218*H218,2)</f>
        <v>0</v>
      </c>
      <c r="K218" s="180" t="s">
        <v>605</v>
      </c>
      <c r="L218" s="37"/>
      <c r="M218" s="185" t="s">
        <v>1</v>
      </c>
      <c r="N218" s="186" t="s">
        <v>38</v>
      </c>
      <c r="O218" s="75"/>
      <c r="P218" s="187">
        <f>O218*H218</f>
        <v>0</v>
      </c>
      <c r="Q218" s="187">
        <v>0</v>
      </c>
      <c r="R218" s="187">
        <f>Q218*H218</f>
        <v>0</v>
      </c>
      <c r="S218" s="187">
        <v>0</v>
      </c>
      <c r="T218" s="188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189" t="s">
        <v>148</v>
      </c>
      <c r="AT218" s="189" t="s">
        <v>143</v>
      </c>
      <c r="AU218" s="189" t="s">
        <v>82</v>
      </c>
      <c r="AY218" s="17" t="s">
        <v>141</v>
      </c>
      <c r="BE218" s="190">
        <f>IF(N218="základní",J218,0)</f>
        <v>0</v>
      </c>
      <c r="BF218" s="190">
        <f>IF(N218="snížená",J218,0)</f>
        <v>0</v>
      </c>
      <c r="BG218" s="190">
        <f>IF(N218="zákl. přenesená",J218,0)</f>
        <v>0</v>
      </c>
      <c r="BH218" s="190">
        <f>IF(N218="sníž. přenesená",J218,0)</f>
        <v>0</v>
      </c>
      <c r="BI218" s="190">
        <f>IF(N218="nulová",J218,0)</f>
        <v>0</v>
      </c>
      <c r="BJ218" s="17" t="s">
        <v>80</v>
      </c>
      <c r="BK218" s="190">
        <f>ROUND(I218*H218,2)</f>
        <v>0</v>
      </c>
      <c r="BL218" s="17" t="s">
        <v>148</v>
      </c>
      <c r="BM218" s="189" t="s">
        <v>313</v>
      </c>
    </row>
    <row r="219" s="2" customFormat="1">
      <c r="A219" s="36"/>
      <c r="B219" s="37"/>
      <c r="C219" s="36"/>
      <c r="D219" s="191" t="s">
        <v>149</v>
      </c>
      <c r="E219" s="36"/>
      <c r="F219" s="192" t="s">
        <v>648</v>
      </c>
      <c r="G219" s="36"/>
      <c r="H219" s="36"/>
      <c r="I219" s="193"/>
      <c r="J219" s="36"/>
      <c r="K219" s="36"/>
      <c r="L219" s="37"/>
      <c r="M219" s="194"/>
      <c r="N219" s="195"/>
      <c r="O219" s="75"/>
      <c r="P219" s="75"/>
      <c r="Q219" s="75"/>
      <c r="R219" s="75"/>
      <c r="S219" s="75"/>
      <c r="T219" s="76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T219" s="17" t="s">
        <v>149</v>
      </c>
      <c r="AU219" s="17" t="s">
        <v>82</v>
      </c>
    </row>
    <row r="220" s="2" customFormat="1" ht="37.8" customHeight="1">
      <c r="A220" s="36"/>
      <c r="B220" s="177"/>
      <c r="C220" s="178" t="s">
        <v>226</v>
      </c>
      <c r="D220" s="178" t="s">
        <v>143</v>
      </c>
      <c r="E220" s="179" t="s">
        <v>649</v>
      </c>
      <c r="F220" s="180" t="s">
        <v>650</v>
      </c>
      <c r="G220" s="181" t="s">
        <v>159</v>
      </c>
      <c r="H220" s="182">
        <v>250</v>
      </c>
      <c r="I220" s="183"/>
      <c r="J220" s="184">
        <f>ROUND(I220*H220,2)</f>
        <v>0</v>
      </c>
      <c r="K220" s="180" t="s">
        <v>1</v>
      </c>
      <c r="L220" s="37"/>
      <c r="M220" s="185" t="s">
        <v>1</v>
      </c>
      <c r="N220" s="186" t="s">
        <v>38</v>
      </c>
      <c r="O220" s="75"/>
      <c r="P220" s="187">
        <f>O220*H220</f>
        <v>0</v>
      </c>
      <c r="Q220" s="187">
        <v>0</v>
      </c>
      <c r="R220" s="187">
        <f>Q220*H220</f>
        <v>0</v>
      </c>
      <c r="S220" s="187">
        <v>0</v>
      </c>
      <c r="T220" s="188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189" t="s">
        <v>148</v>
      </c>
      <c r="AT220" s="189" t="s">
        <v>143</v>
      </c>
      <c r="AU220" s="189" t="s">
        <v>82</v>
      </c>
      <c r="AY220" s="17" t="s">
        <v>141</v>
      </c>
      <c r="BE220" s="190">
        <f>IF(N220="základní",J220,0)</f>
        <v>0</v>
      </c>
      <c r="BF220" s="190">
        <f>IF(N220="snížená",J220,0)</f>
        <v>0</v>
      </c>
      <c r="BG220" s="190">
        <f>IF(N220="zákl. přenesená",J220,0)</f>
        <v>0</v>
      </c>
      <c r="BH220" s="190">
        <f>IF(N220="sníž. přenesená",J220,0)</f>
        <v>0</v>
      </c>
      <c r="BI220" s="190">
        <f>IF(N220="nulová",J220,0)</f>
        <v>0</v>
      </c>
      <c r="BJ220" s="17" t="s">
        <v>80</v>
      </c>
      <c r="BK220" s="190">
        <f>ROUND(I220*H220,2)</f>
        <v>0</v>
      </c>
      <c r="BL220" s="17" t="s">
        <v>148</v>
      </c>
      <c r="BM220" s="189" t="s">
        <v>317</v>
      </c>
    </row>
    <row r="221" s="2" customFormat="1">
      <c r="A221" s="36"/>
      <c r="B221" s="37"/>
      <c r="C221" s="36"/>
      <c r="D221" s="191" t="s">
        <v>149</v>
      </c>
      <c r="E221" s="36"/>
      <c r="F221" s="192" t="s">
        <v>650</v>
      </c>
      <c r="G221" s="36"/>
      <c r="H221" s="36"/>
      <c r="I221" s="193"/>
      <c r="J221" s="36"/>
      <c r="K221" s="36"/>
      <c r="L221" s="37"/>
      <c r="M221" s="194"/>
      <c r="N221" s="195"/>
      <c r="O221" s="75"/>
      <c r="P221" s="75"/>
      <c r="Q221" s="75"/>
      <c r="R221" s="75"/>
      <c r="S221" s="75"/>
      <c r="T221" s="76"/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T221" s="17" t="s">
        <v>149</v>
      </c>
      <c r="AU221" s="17" t="s">
        <v>82</v>
      </c>
    </row>
    <row r="222" s="2" customFormat="1" ht="37.8" customHeight="1">
      <c r="A222" s="36"/>
      <c r="B222" s="177"/>
      <c r="C222" s="178" t="s">
        <v>322</v>
      </c>
      <c r="D222" s="178" t="s">
        <v>143</v>
      </c>
      <c r="E222" s="179" t="s">
        <v>651</v>
      </c>
      <c r="F222" s="180" t="s">
        <v>652</v>
      </c>
      <c r="G222" s="181" t="s">
        <v>159</v>
      </c>
      <c r="H222" s="182">
        <v>250</v>
      </c>
      <c r="I222" s="183"/>
      <c r="J222" s="184">
        <f>ROUND(I222*H222,2)</f>
        <v>0</v>
      </c>
      <c r="K222" s="180" t="s">
        <v>1</v>
      </c>
      <c r="L222" s="37"/>
      <c r="M222" s="185" t="s">
        <v>1</v>
      </c>
      <c r="N222" s="186" t="s">
        <v>38</v>
      </c>
      <c r="O222" s="75"/>
      <c r="P222" s="187">
        <f>O222*H222</f>
        <v>0</v>
      </c>
      <c r="Q222" s="187">
        <v>0</v>
      </c>
      <c r="R222" s="187">
        <f>Q222*H222</f>
        <v>0</v>
      </c>
      <c r="S222" s="187">
        <v>0</v>
      </c>
      <c r="T222" s="188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189" t="s">
        <v>148</v>
      </c>
      <c r="AT222" s="189" t="s">
        <v>143</v>
      </c>
      <c r="AU222" s="189" t="s">
        <v>82</v>
      </c>
      <c r="AY222" s="17" t="s">
        <v>141</v>
      </c>
      <c r="BE222" s="190">
        <f>IF(N222="základní",J222,0)</f>
        <v>0</v>
      </c>
      <c r="BF222" s="190">
        <f>IF(N222="snížená",J222,0)</f>
        <v>0</v>
      </c>
      <c r="BG222" s="190">
        <f>IF(N222="zákl. přenesená",J222,0)</f>
        <v>0</v>
      </c>
      <c r="BH222" s="190">
        <f>IF(N222="sníž. přenesená",J222,0)</f>
        <v>0</v>
      </c>
      <c r="BI222" s="190">
        <f>IF(N222="nulová",J222,0)</f>
        <v>0</v>
      </c>
      <c r="BJ222" s="17" t="s">
        <v>80</v>
      </c>
      <c r="BK222" s="190">
        <f>ROUND(I222*H222,2)</f>
        <v>0</v>
      </c>
      <c r="BL222" s="17" t="s">
        <v>148</v>
      </c>
      <c r="BM222" s="189" t="s">
        <v>325</v>
      </c>
    </row>
    <row r="223" s="2" customFormat="1">
      <c r="A223" s="36"/>
      <c r="B223" s="37"/>
      <c r="C223" s="36"/>
      <c r="D223" s="191" t="s">
        <v>149</v>
      </c>
      <c r="E223" s="36"/>
      <c r="F223" s="192" t="s">
        <v>652</v>
      </c>
      <c r="G223" s="36"/>
      <c r="H223" s="36"/>
      <c r="I223" s="193"/>
      <c r="J223" s="36"/>
      <c r="K223" s="36"/>
      <c r="L223" s="37"/>
      <c r="M223" s="194"/>
      <c r="N223" s="195"/>
      <c r="O223" s="75"/>
      <c r="P223" s="75"/>
      <c r="Q223" s="75"/>
      <c r="R223" s="75"/>
      <c r="S223" s="75"/>
      <c r="T223" s="76"/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T223" s="17" t="s">
        <v>149</v>
      </c>
      <c r="AU223" s="17" t="s">
        <v>82</v>
      </c>
    </row>
    <row r="224" s="12" customFormat="1" ht="22.8" customHeight="1">
      <c r="A224" s="12"/>
      <c r="B224" s="164"/>
      <c r="C224" s="12"/>
      <c r="D224" s="165" t="s">
        <v>72</v>
      </c>
      <c r="E224" s="175" t="s">
        <v>424</v>
      </c>
      <c r="F224" s="175" t="s">
        <v>425</v>
      </c>
      <c r="G224" s="12"/>
      <c r="H224" s="12"/>
      <c r="I224" s="167"/>
      <c r="J224" s="176">
        <f>BK224</f>
        <v>0</v>
      </c>
      <c r="K224" s="12"/>
      <c r="L224" s="164"/>
      <c r="M224" s="169"/>
      <c r="N224" s="170"/>
      <c r="O224" s="170"/>
      <c r="P224" s="171">
        <f>SUM(P225:P237)</f>
        <v>0</v>
      </c>
      <c r="Q224" s="170"/>
      <c r="R224" s="171">
        <f>SUM(R225:R237)</f>
        <v>0</v>
      </c>
      <c r="S224" s="170"/>
      <c r="T224" s="172">
        <f>SUM(T225:T237)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165" t="s">
        <v>80</v>
      </c>
      <c r="AT224" s="173" t="s">
        <v>72</v>
      </c>
      <c r="AU224" s="173" t="s">
        <v>80</v>
      </c>
      <c r="AY224" s="165" t="s">
        <v>141</v>
      </c>
      <c r="BK224" s="174">
        <f>SUM(BK225:BK237)</f>
        <v>0</v>
      </c>
    </row>
    <row r="225" s="2" customFormat="1" ht="24.15" customHeight="1">
      <c r="A225" s="36"/>
      <c r="B225" s="177"/>
      <c r="C225" s="178" t="s">
        <v>230</v>
      </c>
      <c r="D225" s="178" t="s">
        <v>143</v>
      </c>
      <c r="E225" s="179" t="s">
        <v>653</v>
      </c>
      <c r="F225" s="180" t="s">
        <v>654</v>
      </c>
      <c r="G225" s="181" t="s">
        <v>194</v>
      </c>
      <c r="H225" s="182">
        <v>78.671999999999997</v>
      </c>
      <c r="I225" s="183"/>
      <c r="J225" s="184">
        <f>ROUND(I225*H225,2)</f>
        <v>0</v>
      </c>
      <c r="K225" s="180" t="s">
        <v>1</v>
      </c>
      <c r="L225" s="37"/>
      <c r="M225" s="185" t="s">
        <v>1</v>
      </c>
      <c r="N225" s="186" t="s">
        <v>38</v>
      </c>
      <c r="O225" s="75"/>
      <c r="P225" s="187">
        <f>O225*H225</f>
        <v>0</v>
      </c>
      <c r="Q225" s="187">
        <v>0</v>
      </c>
      <c r="R225" s="187">
        <f>Q225*H225</f>
        <v>0</v>
      </c>
      <c r="S225" s="187">
        <v>0</v>
      </c>
      <c r="T225" s="188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189" t="s">
        <v>148</v>
      </c>
      <c r="AT225" s="189" t="s">
        <v>143</v>
      </c>
      <c r="AU225" s="189" t="s">
        <v>82</v>
      </c>
      <c r="AY225" s="17" t="s">
        <v>141</v>
      </c>
      <c r="BE225" s="190">
        <f>IF(N225="základní",J225,0)</f>
        <v>0</v>
      </c>
      <c r="BF225" s="190">
        <f>IF(N225="snížená",J225,0)</f>
        <v>0</v>
      </c>
      <c r="BG225" s="190">
        <f>IF(N225="zákl. přenesená",J225,0)</f>
        <v>0</v>
      </c>
      <c r="BH225" s="190">
        <f>IF(N225="sníž. přenesená",J225,0)</f>
        <v>0</v>
      </c>
      <c r="BI225" s="190">
        <f>IF(N225="nulová",J225,0)</f>
        <v>0</v>
      </c>
      <c r="BJ225" s="17" t="s">
        <v>80</v>
      </c>
      <c r="BK225" s="190">
        <f>ROUND(I225*H225,2)</f>
        <v>0</v>
      </c>
      <c r="BL225" s="17" t="s">
        <v>148</v>
      </c>
      <c r="BM225" s="189" t="s">
        <v>329</v>
      </c>
    </row>
    <row r="226" s="2" customFormat="1">
      <c r="A226" s="36"/>
      <c r="B226" s="37"/>
      <c r="C226" s="36"/>
      <c r="D226" s="191" t="s">
        <v>149</v>
      </c>
      <c r="E226" s="36"/>
      <c r="F226" s="192" t="s">
        <v>654</v>
      </c>
      <c r="G226" s="36"/>
      <c r="H226" s="36"/>
      <c r="I226" s="193"/>
      <c r="J226" s="36"/>
      <c r="K226" s="36"/>
      <c r="L226" s="37"/>
      <c r="M226" s="194"/>
      <c r="N226" s="195"/>
      <c r="O226" s="75"/>
      <c r="P226" s="75"/>
      <c r="Q226" s="75"/>
      <c r="R226" s="75"/>
      <c r="S226" s="75"/>
      <c r="T226" s="76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T226" s="17" t="s">
        <v>149</v>
      </c>
      <c r="AU226" s="17" t="s">
        <v>82</v>
      </c>
    </row>
    <row r="227" s="2" customFormat="1" ht="24.15" customHeight="1">
      <c r="A227" s="36"/>
      <c r="B227" s="177"/>
      <c r="C227" s="178" t="s">
        <v>330</v>
      </c>
      <c r="D227" s="178" t="s">
        <v>143</v>
      </c>
      <c r="E227" s="179" t="s">
        <v>655</v>
      </c>
      <c r="F227" s="180" t="s">
        <v>656</v>
      </c>
      <c r="G227" s="181" t="s">
        <v>194</v>
      </c>
      <c r="H227" s="182">
        <v>1180.335</v>
      </c>
      <c r="I227" s="183"/>
      <c r="J227" s="184">
        <f>ROUND(I227*H227,2)</f>
        <v>0</v>
      </c>
      <c r="K227" s="180" t="s">
        <v>1</v>
      </c>
      <c r="L227" s="37"/>
      <c r="M227" s="185" t="s">
        <v>1</v>
      </c>
      <c r="N227" s="186" t="s">
        <v>38</v>
      </c>
      <c r="O227" s="75"/>
      <c r="P227" s="187">
        <f>O227*H227</f>
        <v>0</v>
      </c>
      <c r="Q227" s="187">
        <v>0</v>
      </c>
      <c r="R227" s="187">
        <f>Q227*H227</f>
        <v>0</v>
      </c>
      <c r="S227" s="187">
        <v>0</v>
      </c>
      <c r="T227" s="188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189" t="s">
        <v>148</v>
      </c>
      <c r="AT227" s="189" t="s">
        <v>143</v>
      </c>
      <c r="AU227" s="189" t="s">
        <v>82</v>
      </c>
      <c r="AY227" s="17" t="s">
        <v>141</v>
      </c>
      <c r="BE227" s="190">
        <f>IF(N227="základní",J227,0)</f>
        <v>0</v>
      </c>
      <c r="BF227" s="190">
        <f>IF(N227="snížená",J227,0)</f>
        <v>0</v>
      </c>
      <c r="BG227" s="190">
        <f>IF(N227="zákl. přenesená",J227,0)</f>
        <v>0</v>
      </c>
      <c r="BH227" s="190">
        <f>IF(N227="sníž. přenesená",J227,0)</f>
        <v>0</v>
      </c>
      <c r="BI227" s="190">
        <f>IF(N227="nulová",J227,0)</f>
        <v>0</v>
      </c>
      <c r="BJ227" s="17" t="s">
        <v>80</v>
      </c>
      <c r="BK227" s="190">
        <f>ROUND(I227*H227,2)</f>
        <v>0</v>
      </c>
      <c r="BL227" s="17" t="s">
        <v>148</v>
      </c>
      <c r="BM227" s="189" t="s">
        <v>333</v>
      </c>
    </row>
    <row r="228" s="2" customFormat="1">
      <c r="A228" s="36"/>
      <c r="B228" s="37"/>
      <c r="C228" s="36"/>
      <c r="D228" s="191" t="s">
        <v>149</v>
      </c>
      <c r="E228" s="36"/>
      <c r="F228" s="192" t="s">
        <v>656</v>
      </c>
      <c r="G228" s="36"/>
      <c r="H228" s="36"/>
      <c r="I228" s="193"/>
      <c r="J228" s="36"/>
      <c r="K228" s="36"/>
      <c r="L228" s="37"/>
      <c r="M228" s="194"/>
      <c r="N228" s="195"/>
      <c r="O228" s="75"/>
      <c r="P228" s="75"/>
      <c r="Q228" s="75"/>
      <c r="R228" s="75"/>
      <c r="S228" s="75"/>
      <c r="T228" s="76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T228" s="17" t="s">
        <v>149</v>
      </c>
      <c r="AU228" s="17" t="s">
        <v>82</v>
      </c>
    </row>
    <row r="229" s="2" customFormat="1" ht="24.15" customHeight="1">
      <c r="A229" s="36"/>
      <c r="B229" s="177"/>
      <c r="C229" s="178" t="s">
        <v>234</v>
      </c>
      <c r="D229" s="178" t="s">
        <v>143</v>
      </c>
      <c r="E229" s="179" t="s">
        <v>442</v>
      </c>
      <c r="F229" s="180" t="s">
        <v>443</v>
      </c>
      <c r="G229" s="181" t="s">
        <v>194</v>
      </c>
      <c r="H229" s="182">
        <v>78.671999999999997</v>
      </c>
      <c r="I229" s="183"/>
      <c r="J229" s="184">
        <f>ROUND(I229*H229,2)</f>
        <v>0</v>
      </c>
      <c r="K229" s="180" t="s">
        <v>1</v>
      </c>
      <c r="L229" s="37"/>
      <c r="M229" s="185" t="s">
        <v>1</v>
      </c>
      <c r="N229" s="186" t="s">
        <v>38</v>
      </c>
      <c r="O229" s="75"/>
      <c r="P229" s="187">
        <f>O229*H229</f>
        <v>0</v>
      </c>
      <c r="Q229" s="187">
        <v>0</v>
      </c>
      <c r="R229" s="187">
        <f>Q229*H229</f>
        <v>0</v>
      </c>
      <c r="S229" s="187">
        <v>0</v>
      </c>
      <c r="T229" s="188">
        <f>S229*H229</f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189" t="s">
        <v>148</v>
      </c>
      <c r="AT229" s="189" t="s">
        <v>143</v>
      </c>
      <c r="AU229" s="189" t="s">
        <v>82</v>
      </c>
      <c r="AY229" s="17" t="s">
        <v>141</v>
      </c>
      <c r="BE229" s="190">
        <f>IF(N229="základní",J229,0)</f>
        <v>0</v>
      </c>
      <c r="BF229" s="190">
        <f>IF(N229="snížená",J229,0)</f>
        <v>0</v>
      </c>
      <c r="BG229" s="190">
        <f>IF(N229="zákl. přenesená",J229,0)</f>
        <v>0</v>
      </c>
      <c r="BH229" s="190">
        <f>IF(N229="sníž. přenesená",J229,0)</f>
        <v>0</v>
      </c>
      <c r="BI229" s="190">
        <f>IF(N229="nulová",J229,0)</f>
        <v>0</v>
      </c>
      <c r="BJ229" s="17" t="s">
        <v>80</v>
      </c>
      <c r="BK229" s="190">
        <f>ROUND(I229*H229,2)</f>
        <v>0</v>
      </c>
      <c r="BL229" s="17" t="s">
        <v>148</v>
      </c>
      <c r="BM229" s="189" t="s">
        <v>339</v>
      </c>
    </row>
    <row r="230" s="2" customFormat="1">
      <c r="A230" s="36"/>
      <c r="B230" s="37"/>
      <c r="C230" s="36"/>
      <c r="D230" s="191" t="s">
        <v>149</v>
      </c>
      <c r="E230" s="36"/>
      <c r="F230" s="192" t="s">
        <v>443</v>
      </c>
      <c r="G230" s="36"/>
      <c r="H230" s="36"/>
      <c r="I230" s="193"/>
      <c r="J230" s="36"/>
      <c r="K230" s="36"/>
      <c r="L230" s="37"/>
      <c r="M230" s="194"/>
      <c r="N230" s="195"/>
      <c r="O230" s="75"/>
      <c r="P230" s="75"/>
      <c r="Q230" s="75"/>
      <c r="R230" s="75"/>
      <c r="S230" s="75"/>
      <c r="T230" s="76"/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T230" s="17" t="s">
        <v>149</v>
      </c>
      <c r="AU230" s="17" t="s">
        <v>82</v>
      </c>
    </row>
    <row r="231" s="2" customFormat="1" ht="24.15" customHeight="1">
      <c r="A231" s="36"/>
      <c r="B231" s="177"/>
      <c r="C231" s="178" t="s">
        <v>341</v>
      </c>
      <c r="D231" s="178" t="s">
        <v>143</v>
      </c>
      <c r="E231" s="179" t="s">
        <v>446</v>
      </c>
      <c r="F231" s="180" t="s">
        <v>447</v>
      </c>
      <c r="G231" s="181" t="s">
        <v>194</v>
      </c>
      <c r="H231" s="182">
        <v>78.671999999999997</v>
      </c>
      <c r="I231" s="183"/>
      <c r="J231" s="184">
        <f>ROUND(I231*H231,2)</f>
        <v>0</v>
      </c>
      <c r="K231" s="180" t="s">
        <v>1</v>
      </c>
      <c r="L231" s="37"/>
      <c r="M231" s="185" t="s">
        <v>1</v>
      </c>
      <c r="N231" s="186" t="s">
        <v>38</v>
      </c>
      <c r="O231" s="75"/>
      <c r="P231" s="187">
        <f>O231*H231</f>
        <v>0</v>
      </c>
      <c r="Q231" s="187">
        <v>0</v>
      </c>
      <c r="R231" s="187">
        <f>Q231*H231</f>
        <v>0</v>
      </c>
      <c r="S231" s="187">
        <v>0</v>
      </c>
      <c r="T231" s="188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189" t="s">
        <v>148</v>
      </c>
      <c r="AT231" s="189" t="s">
        <v>143</v>
      </c>
      <c r="AU231" s="189" t="s">
        <v>82</v>
      </c>
      <c r="AY231" s="17" t="s">
        <v>141</v>
      </c>
      <c r="BE231" s="190">
        <f>IF(N231="základní",J231,0)</f>
        <v>0</v>
      </c>
      <c r="BF231" s="190">
        <f>IF(N231="snížená",J231,0)</f>
        <v>0</v>
      </c>
      <c r="BG231" s="190">
        <f>IF(N231="zákl. přenesená",J231,0)</f>
        <v>0</v>
      </c>
      <c r="BH231" s="190">
        <f>IF(N231="sníž. přenesená",J231,0)</f>
        <v>0</v>
      </c>
      <c r="BI231" s="190">
        <f>IF(N231="nulová",J231,0)</f>
        <v>0</v>
      </c>
      <c r="BJ231" s="17" t="s">
        <v>80</v>
      </c>
      <c r="BK231" s="190">
        <f>ROUND(I231*H231,2)</f>
        <v>0</v>
      </c>
      <c r="BL231" s="17" t="s">
        <v>148</v>
      </c>
      <c r="BM231" s="189" t="s">
        <v>344</v>
      </c>
    </row>
    <row r="232" s="2" customFormat="1">
      <c r="A232" s="36"/>
      <c r="B232" s="37"/>
      <c r="C232" s="36"/>
      <c r="D232" s="191" t="s">
        <v>149</v>
      </c>
      <c r="E232" s="36"/>
      <c r="F232" s="192" t="s">
        <v>447</v>
      </c>
      <c r="G232" s="36"/>
      <c r="H232" s="36"/>
      <c r="I232" s="193"/>
      <c r="J232" s="36"/>
      <c r="K232" s="36"/>
      <c r="L232" s="37"/>
      <c r="M232" s="194"/>
      <c r="N232" s="195"/>
      <c r="O232" s="75"/>
      <c r="P232" s="75"/>
      <c r="Q232" s="75"/>
      <c r="R232" s="75"/>
      <c r="S232" s="75"/>
      <c r="T232" s="76"/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T232" s="17" t="s">
        <v>149</v>
      </c>
      <c r="AU232" s="17" t="s">
        <v>82</v>
      </c>
    </row>
    <row r="233" s="2" customFormat="1" ht="21.75" customHeight="1">
      <c r="A233" s="36"/>
      <c r="B233" s="177"/>
      <c r="C233" s="178" t="s">
        <v>239</v>
      </c>
      <c r="D233" s="178" t="s">
        <v>143</v>
      </c>
      <c r="E233" s="179" t="s">
        <v>657</v>
      </c>
      <c r="F233" s="180" t="s">
        <v>658</v>
      </c>
      <c r="G233" s="181" t="s">
        <v>225</v>
      </c>
      <c r="H233" s="182">
        <v>20</v>
      </c>
      <c r="I233" s="183"/>
      <c r="J233" s="184">
        <f>ROUND(I233*H233,2)</f>
        <v>0</v>
      </c>
      <c r="K233" s="180" t="s">
        <v>1</v>
      </c>
      <c r="L233" s="37"/>
      <c r="M233" s="185" t="s">
        <v>1</v>
      </c>
      <c r="N233" s="186" t="s">
        <v>38</v>
      </c>
      <c r="O233" s="75"/>
      <c r="P233" s="187">
        <f>O233*H233</f>
        <v>0</v>
      </c>
      <c r="Q233" s="187">
        <v>0</v>
      </c>
      <c r="R233" s="187">
        <f>Q233*H233</f>
        <v>0</v>
      </c>
      <c r="S233" s="187">
        <v>0</v>
      </c>
      <c r="T233" s="188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189" t="s">
        <v>148</v>
      </c>
      <c r="AT233" s="189" t="s">
        <v>143</v>
      </c>
      <c r="AU233" s="189" t="s">
        <v>82</v>
      </c>
      <c r="AY233" s="17" t="s">
        <v>141</v>
      </c>
      <c r="BE233" s="190">
        <f>IF(N233="základní",J233,0)</f>
        <v>0</v>
      </c>
      <c r="BF233" s="190">
        <f>IF(N233="snížená",J233,0)</f>
        <v>0</v>
      </c>
      <c r="BG233" s="190">
        <f>IF(N233="zákl. přenesená",J233,0)</f>
        <v>0</v>
      </c>
      <c r="BH233" s="190">
        <f>IF(N233="sníž. přenesená",J233,0)</f>
        <v>0</v>
      </c>
      <c r="BI233" s="190">
        <f>IF(N233="nulová",J233,0)</f>
        <v>0</v>
      </c>
      <c r="BJ233" s="17" t="s">
        <v>80</v>
      </c>
      <c r="BK233" s="190">
        <f>ROUND(I233*H233,2)</f>
        <v>0</v>
      </c>
      <c r="BL233" s="17" t="s">
        <v>148</v>
      </c>
      <c r="BM233" s="189" t="s">
        <v>349</v>
      </c>
    </row>
    <row r="234" s="2" customFormat="1">
      <c r="A234" s="36"/>
      <c r="B234" s="37"/>
      <c r="C234" s="36"/>
      <c r="D234" s="191" t="s">
        <v>149</v>
      </c>
      <c r="E234" s="36"/>
      <c r="F234" s="192" t="s">
        <v>658</v>
      </c>
      <c r="G234" s="36"/>
      <c r="H234" s="36"/>
      <c r="I234" s="193"/>
      <c r="J234" s="36"/>
      <c r="K234" s="36"/>
      <c r="L234" s="37"/>
      <c r="M234" s="194"/>
      <c r="N234" s="195"/>
      <c r="O234" s="75"/>
      <c r="P234" s="75"/>
      <c r="Q234" s="75"/>
      <c r="R234" s="75"/>
      <c r="S234" s="75"/>
      <c r="T234" s="76"/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T234" s="17" t="s">
        <v>149</v>
      </c>
      <c r="AU234" s="17" t="s">
        <v>82</v>
      </c>
    </row>
    <row r="235" s="13" customFormat="1">
      <c r="A235" s="13"/>
      <c r="B235" s="196"/>
      <c r="C235" s="13"/>
      <c r="D235" s="191" t="s">
        <v>150</v>
      </c>
      <c r="E235" s="197" t="s">
        <v>1</v>
      </c>
      <c r="F235" s="198" t="s">
        <v>659</v>
      </c>
      <c r="G235" s="13"/>
      <c r="H235" s="199">
        <v>18</v>
      </c>
      <c r="I235" s="200"/>
      <c r="J235" s="13"/>
      <c r="K235" s="13"/>
      <c r="L235" s="196"/>
      <c r="M235" s="201"/>
      <c r="N235" s="202"/>
      <c r="O235" s="202"/>
      <c r="P235" s="202"/>
      <c r="Q235" s="202"/>
      <c r="R235" s="202"/>
      <c r="S235" s="202"/>
      <c r="T235" s="20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197" t="s">
        <v>150</v>
      </c>
      <c r="AU235" s="197" t="s">
        <v>82</v>
      </c>
      <c r="AV235" s="13" t="s">
        <v>82</v>
      </c>
      <c r="AW235" s="13" t="s">
        <v>30</v>
      </c>
      <c r="AX235" s="13" t="s">
        <v>73</v>
      </c>
      <c r="AY235" s="197" t="s">
        <v>141</v>
      </c>
    </row>
    <row r="236" s="13" customFormat="1">
      <c r="A236" s="13"/>
      <c r="B236" s="196"/>
      <c r="C236" s="13"/>
      <c r="D236" s="191" t="s">
        <v>150</v>
      </c>
      <c r="E236" s="197" t="s">
        <v>1</v>
      </c>
      <c r="F236" s="198" t="s">
        <v>660</v>
      </c>
      <c r="G236" s="13"/>
      <c r="H236" s="199">
        <v>2</v>
      </c>
      <c r="I236" s="200"/>
      <c r="J236" s="13"/>
      <c r="K236" s="13"/>
      <c r="L236" s="196"/>
      <c r="M236" s="201"/>
      <c r="N236" s="202"/>
      <c r="O236" s="202"/>
      <c r="P236" s="202"/>
      <c r="Q236" s="202"/>
      <c r="R236" s="202"/>
      <c r="S236" s="202"/>
      <c r="T236" s="20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197" t="s">
        <v>150</v>
      </c>
      <c r="AU236" s="197" t="s">
        <v>82</v>
      </c>
      <c r="AV236" s="13" t="s">
        <v>82</v>
      </c>
      <c r="AW236" s="13" t="s">
        <v>30</v>
      </c>
      <c r="AX236" s="13" t="s">
        <v>73</v>
      </c>
      <c r="AY236" s="197" t="s">
        <v>141</v>
      </c>
    </row>
    <row r="237" s="14" customFormat="1">
      <c r="A237" s="14"/>
      <c r="B237" s="204"/>
      <c r="C237" s="14"/>
      <c r="D237" s="191" t="s">
        <v>150</v>
      </c>
      <c r="E237" s="205" t="s">
        <v>1</v>
      </c>
      <c r="F237" s="206" t="s">
        <v>153</v>
      </c>
      <c r="G237" s="14"/>
      <c r="H237" s="207">
        <v>20</v>
      </c>
      <c r="I237" s="208"/>
      <c r="J237" s="14"/>
      <c r="K237" s="14"/>
      <c r="L237" s="204"/>
      <c r="M237" s="209"/>
      <c r="N237" s="210"/>
      <c r="O237" s="210"/>
      <c r="P237" s="210"/>
      <c r="Q237" s="210"/>
      <c r="R237" s="210"/>
      <c r="S237" s="210"/>
      <c r="T237" s="211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05" t="s">
        <v>150</v>
      </c>
      <c r="AU237" s="205" t="s">
        <v>82</v>
      </c>
      <c r="AV237" s="14" t="s">
        <v>148</v>
      </c>
      <c r="AW237" s="14" t="s">
        <v>30</v>
      </c>
      <c r="AX237" s="14" t="s">
        <v>80</v>
      </c>
      <c r="AY237" s="205" t="s">
        <v>141</v>
      </c>
    </row>
    <row r="238" s="12" customFormat="1" ht="22.8" customHeight="1">
      <c r="A238" s="12"/>
      <c r="B238" s="164"/>
      <c r="C238" s="12"/>
      <c r="D238" s="165" t="s">
        <v>72</v>
      </c>
      <c r="E238" s="175" t="s">
        <v>464</v>
      </c>
      <c r="F238" s="175" t="s">
        <v>465</v>
      </c>
      <c r="G238" s="12"/>
      <c r="H238" s="12"/>
      <c r="I238" s="167"/>
      <c r="J238" s="176">
        <f>BK238</f>
        <v>0</v>
      </c>
      <c r="K238" s="12"/>
      <c r="L238" s="164"/>
      <c r="M238" s="169"/>
      <c r="N238" s="170"/>
      <c r="O238" s="170"/>
      <c r="P238" s="171">
        <f>SUM(P239:P240)</f>
        <v>0</v>
      </c>
      <c r="Q238" s="170"/>
      <c r="R238" s="171">
        <f>SUM(R239:R240)</f>
        <v>0</v>
      </c>
      <c r="S238" s="170"/>
      <c r="T238" s="172">
        <f>SUM(T239:T240)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165" t="s">
        <v>80</v>
      </c>
      <c r="AT238" s="173" t="s">
        <v>72</v>
      </c>
      <c r="AU238" s="173" t="s">
        <v>80</v>
      </c>
      <c r="AY238" s="165" t="s">
        <v>141</v>
      </c>
      <c r="BK238" s="174">
        <f>SUM(BK239:BK240)</f>
        <v>0</v>
      </c>
    </row>
    <row r="239" s="2" customFormat="1" ht="21.75" customHeight="1">
      <c r="A239" s="36"/>
      <c r="B239" s="177"/>
      <c r="C239" s="178" t="s">
        <v>350</v>
      </c>
      <c r="D239" s="178" t="s">
        <v>143</v>
      </c>
      <c r="E239" s="179" t="s">
        <v>661</v>
      </c>
      <c r="F239" s="180" t="s">
        <v>662</v>
      </c>
      <c r="G239" s="181" t="s">
        <v>194</v>
      </c>
      <c r="H239" s="182">
        <v>32.204000000000001</v>
      </c>
      <c r="I239" s="183"/>
      <c r="J239" s="184">
        <f>ROUND(I239*H239,2)</f>
        <v>0</v>
      </c>
      <c r="K239" s="180" t="s">
        <v>1</v>
      </c>
      <c r="L239" s="37"/>
      <c r="M239" s="185" t="s">
        <v>1</v>
      </c>
      <c r="N239" s="186" t="s">
        <v>38</v>
      </c>
      <c r="O239" s="75"/>
      <c r="P239" s="187">
        <f>O239*H239</f>
        <v>0</v>
      </c>
      <c r="Q239" s="187">
        <v>0</v>
      </c>
      <c r="R239" s="187">
        <f>Q239*H239</f>
        <v>0</v>
      </c>
      <c r="S239" s="187">
        <v>0</v>
      </c>
      <c r="T239" s="188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189" t="s">
        <v>148</v>
      </c>
      <c r="AT239" s="189" t="s">
        <v>143</v>
      </c>
      <c r="AU239" s="189" t="s">
        <v>82</v>
      </c>
      <c r="AY239" s="17" t="s">
        <v>141</v>
      </c>
      <c r="BE239" s="190">
        <f>IF(N239="základní",J239,0)</f>
        <v>0</v>
      </c>
      <c r="BF239" s="190">
        <f>IF(N239="snížená",J239,0)</f>
        <v>0</v>
      </c>
      <c r="BG239" s="190">
        <f>IF(N239="zákl. přenesená",J239,0)</f>
        <v>0</v>
      </c>
      <c r="BH239" s="190">
        <f>IF(N239="sníž. přenesená",J239,0)</f>
        <v>0</v>
      </c>
      <c r="BI239" s="190">
        <f>IF(N239="nulová",J239,0)</f>
        <v>0</v>
      </c>
      <c r="BJ239" s="17" t="s">
        <v>80</v>
      </c>
      <c r="BK239" s="190">
        <f>ROUND(I239*H239,2)</f>
        <v>0</v>
      </c>
      <c r="BL239" s="17" t="s">
        <v>148</v>
      </c>
      <c r="BM239" s="189" t="s">
        <v>353</v>
      </c>
    </row>
    <row r="240" s="2" customFormat="1">
      <c r="A240" s="36"/>
      <c r="B240" s="37"/>
      <c r="C240" s="36"/>
      <c r="D240" s="191" t="s">
        <v>149</v>
      </c>
      <c r="E240" s="36"/>
      <c r="F240" s="192" t="s">
        <v>662</v>
      </c>
      <c r="G240" s="36"/>
      <c r="H240" s="36"/>
      <c r="I240" s="193"/>
      <c r="J240" s="36"/>
      <c r="K240" s="36"/>
      <c r="L240" s="37"/>
      <c r="M240" s="194"/>
      <c r="N240" s="195"/>
      <c r="O240" s="75"/>
      <c r="P240" s="75"/>
      <c r="Q240" s="75"/>
      <c r="R240" s="75"/>
      <c r="S240" s="75"/>
      <c r="T240" s="76"/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T240" s="17" t="s">
        <v>149</v>
      </c>
      <c r="AU240" s="17" t="s">
        <v>82</v>
      </c>
    </row>
    <row r="241" s="12" customFormat="1" ht="25.92" customHeight="1">
      <c r="A241" s="12"/>
      <c r="B241" s="164"/>
      <c r="C241" s="12"/>
      <c r="D241" s="165" t="s">
        <v>72</v>
      </c>
      <c r="E241" s="166" t="s">
        <v>552</v>
      </c>
      <c r="F241" s="166" t="s">
        <v>553</v>
      </c>
      <c r="G241" s="12"/>
      <c r="H241" s="12"/>
      <c r="I241" s="167"/>
      <c r="J241" s="168">
        <f>BK241</f>
        <v>0</v>
      </c>
      <c r="K241" s="12"/>
      <c r="L241" s="164"/>
      <c r="M241" s="169"/>
      <c r="N241" s="170"/>
      <c r="O241" s="170"/>
      <c r="P241" s="171">
        <f>SUM(P242:P256)</f>
        <v>0</v>
      </c>
      <c r="Q241" s="170"/>
      <c r="R241" s="171">
        <f>SUM(R242:R256)</f>
        <v>0</v>
      </c>
      <c r="S241" s="170"/>
      <c r="T241" s="172">
        <f>SUM(T242:T256)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165" t="s">
        <v>148</v>
      </c>
      <c r="AT241" s="173" t="s">
        <v>72</v>
      </c>
      <c r="AU241" s="173" t="s">
        <v>73</v>
      </c>
      <c r="AY241" s="165" t="s">
        <v>141</v>
      </c>
      <c r="BK241" s="174">
        <f>SUM(BK242:BK256)</f>
        <v>0</v>
      </c>
    </row>
    <row r="242" s="2" customFormat="1" ht="33" customHeight="1">
      <c r="A242" s="36"/>
      <c r="B242" s="177"/>
      <c r="C242" s="178" t="s">
        <v>243</v>
      </c>
      <c r="D242" s="178" t="s">
        <v>143</v>
      </c>
      <c r="E242" s="179" t="s">
        <v>663</v>
      </c>
      <c r="F242" s="180" t="s">
        <v>664</v>
      </c>
      <c r="G242" s="181" t="s">
        <v>225</v>
      </c>
      <c r="H242" s="182">
        <v>1.5</v>
      </c>
      <c r="I242" s="183"/>
      <c r="J242" s="184">
        <f>ROUND(I242*H242,2)</f>
        <v>0</v>
      </c>
      <c r="K242" s="180" t="s">
        <v>605</v>
      </c>
      <c r="L242" s="37"/>
      <c r="M242" s="185" t="s">
        <v>1</v>
      </c>
      <c r="N242" s="186" t="s">
        <v>38</v>
      </c>
      <c r="O242" s="75"/>
      <c r="P242" s="187">
        <f>O242*H242</f>
        <v>0</v>
      </c>
      <c r="Q242" s="187">
        <v>0</v>
      </c>
      <c r="R242" s="187">
        <f>Q242*H242</f>
        <v>0</v>
      </c>
      <c r="S242" s="187">
        <v>0</v>
      </c>
      <c r="T242" s="188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189" t="s">
        <v>665</v>
      </c>
      <c r="AT242" s="189" t="s">
        <v>143</v>
      </c>
      <c r="AU242" s="189" t="s">
        <v>80</v>
      </c>
      <c r="AY242" s="17" t="s">
        <v>141</v>
      </c>
      <c r="BE242" s="190">
        <f>IF(N242="základní",J242,0)</f>
        <v>0</v>
      </c>
      <c r="BF242" s="190">
        <f>IF(N242="snížená",J242,0)</f>
        <v>0</v>
      </c>
      <c r="BG242" s="190">
        <f>IF(N242="zákl. přenesená",J242,0)</f>
        <v>0</v>
      </c>
      <c r="BH242" s="190">
        <f>IF(N242="sníž. přenesená",J242,0)</f>
        <v>0</v>
      </c>
      <c r="BI242" s="190">
        <f>IF(N242="nulová",J242,0)</f>
        <v>0</v>
      </c>
      <c r="BJ242" s="17" t="s">
        <v>80</v>
      </c>
      <c r="BK242" s="190">
        <f>ROUND(I242*H242,2)</f>
        <v>0</v>
      </c>
      <c r="BL242" s="17" t="s">
        <v>665</v>
      </c>
      <c r="BM242" s="189" t="s">
        <v>356</v>
      </c>
    </row>
    <row r="243" s="2" customFormat="1">
      <c r="A243" s="36"/>
      <c r="B243" s="37"/>
      <c r="C243" s="36"/>
      <c r="D243" s="191" t="s">
        <v>149</v>
      </c>
      <c r="E243" s="36"/>
      <c r="F243" s="192" t="s">
        <v>664</v>
      </c>
      <c r="G243" s="36"/>
      <c r="H243" s="36"/>
      <c r="I243" s="193"/>
      <c r="J243" s="36"/>
      <c r="K243" s="36"/>
      <c r="L243" s="37"/>
      <c r="M243" s="194"/>
      <c r="N243" s="195"/>
      <c r="O243" s="75"/>
      <c r="P243" s="75"/>
      <c r="Q243" s="75"/>
      <c r="R243" s="75"/>
      <c r="S243" s="75"/>
      <c r="T243" s="76"/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T243" s="17" t="s">
        <v>149</v>
      </c>
      <c r="AU243" s="17" t="s">
        <v>80</v>
      </c>
    </row>
    <row r="244" s="2" customFormat="1">
      <c r="A244" s="36"/>
      <c r="B244" s="37"/>
      <c r="C244" s="36"/>
      <c r="D244" s="191" t="s">
        <v>334</v>
      </c>
      <c r="E244" s="36"/>
      <c r="F244" s="222" t="s">
        <v>666</v>
      </c>
      <c r="G244" s="36"/>
      <c r="H244" s="36"/>
      <c r="I244" s="193"/>
      <c r="J244" s="36"/>
      <c r="K244" s="36"/>
      <c r="L244" s="37"/>
      <c r="M244" s="194"/>
      <c r="N244" s="195"/>
      <c r="O244" s="75"/>
      <c r="P244" s="75"/>
      <c r="Q244" s="75"/>
      <c r="R244" s="75"/>
      <c r="S244" s="75"/>
      <c r="T244" s="76"/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T244" s="17" t="s">
        <v>334</v>
      </c>
      <c r="AU244" s="17" t="s">
        <v>80</v>
      </c>
    </row>
    <row r="245" s="13" customFormat="1">
      <c r="A245" s="13"/>
      <c r="B245" s="196"/>
      <c r="C245" s="13"/>
      <c r="D245" s="191" t="s">
        <v>150</v>
      </c>
      <c r="E245" s="197" t="s">
        <v>1</v>
      </c>
      <c r="F245" s="198" t="s">
        <v>667</v>
      </c>
      <c r="G245" s="13"/>
      <c r="H245" s="199">
        <v>1.5</v>
      </c>
      <c r="I245" s="200"/>
      <c r="J245" s="13"/>
      <c r="K245" s="13"/>
      <c r="L245" s="196"/>
      <c r="M245" s="201"/>
      <c r="N245" s="202"/>
      <c r="O245" s="202"/>
      <c r="P245" s="202"/>
      <c r="Q245" s="202"/>
      <c r="R245" s="202"/>
      <c r="S245" s="202"/>
      <c r="T245" s="20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197" t="s">
        <v>150</v>
      </c>
      <c r="AU245" s="197" t="s">
        <v>80</v>
      </c>
      <c r="AV245" s="13" t="s">
        <v>82</v>
      </c>
      <c r="AW245" s="13" t="s">
        <v>30</v>
      </c>
      <c r="AX245" s="13" t="s">
        <v>73</v>
      </c>
      <c r="AY245" s="197" t="s">
        <v>141</v>
      </c>
    </row>
    <row r="246" s="14" customFormat="1">
      <c r="A246" s="14"/>
      <c r="B246" s="204"/>
      <c r="C246" s="14"/>
      <c r="D246" s="191" t="s">
        <v>150</v>
      </c>
      <c r="E246" s="205" t="s">
        <v>1</v>
      </c>
      <c r="F246" s="206" t="s">
        <v>153</v>
      </c>
      <c r="G246" s="14"/>
      <c r="H246" s="207">
        <v>1.5</v>
      </c>
      <c r="I246" s="208"/>
      <c r="J246" s="14"/>
      <c r="K246" s="14"/>
      <c r="L246" s="204"/>
      <c r="M246" s="209"/>
      <c r="N246" s="210"/>
      <c r="O246" s="210"/>
      <c r="P246" s="210"/>
      <c r="Q246" s="210"/>
      <c r="R246" s="210"/>
      <c r="S246" s="210"/>
      <c r="T246" s="211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05" t="s">
        <v>150</v>
      </c>
      <c r="AU246" s="205" t="s">
        <v>80</v>
      </c>
      <c r="AV246" s="14" t="s">
        <v>148</v>
      </c>
      <c r="AW246" s="14" t="s">
        <v>30</v>
      </c>
      <c r="AX246" s="14" t="s">
        <v>80</v>
      </c>
      <c r="AY246" s="205" t="s">
        <v>141</v>
      </c>
    </row>
    <row r="247" s="2" customFormat="1" ht="24.15" customHeight="1">
      <c r="A247" s="36"/>
      <c r="B247" s="177"/>
      <c r="C247" s="178" t="s">
        <v>358</v>
      </c>
      <c r="D247" s="178" t="s">
        <v>143</v>
      </c>
      <c r="E247" s="179" t="s">
        <v>668</v>
      </c>
      <c r="F247" s="180" t="s">
        <v>669</v>
      </c>
      <c r="G247" s="181" t="s">
        <v>225</v>
      </c>
      <c r="H247" s="182">
        <v>0.5</v>
      </c>
      <c r="I247" s="183"/>
      <c r="J247" s="184">
        <f>ROUND(I247*H247,2)</f>
        <v>0</v>
      </c>
      <c r="K247" s="180" t="s">
        <v>605</v>
      </c>
      <c r="L247" s="37"/>
      <c r="M247" s="185" t="s">
        <v>1</v>
      </c>
      <c r="N247" s="186" t="s">
        <v>38</v>
      </c>
      <c r="O247" s="75"/>
      <c r="P247" s="187">
        <f>O247*H247</f>
        <v>0</v>
      </c>
      <c r="Q247" s="187">
        <v>0</v>
      </c>
      <c r="R247" s="187">
        <f>Q247*H247</f>
        <v>0</v>
      </c>
      <c r="S247" s="187">
        <v>0</v>
      </c>
      <c r="T247" s="188">
        <f>S247*H247</f>
        <v>0</v>
      </c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R247" s="189" t="s">
        <v>665</v>
      </c>
      <c r="AT247" s="189" t="s">
        <v>143</v>
      </c>
      <c r="AU247" s="189" t="s">
        <v>80</v>
      </c>
      <c r="AY247" s="17" t="s">
        <v>141</v>
      </c>
      <c r="BE247" s="190">
        <f>IF(N247="základní",J247,0)</f>
        <v>0</v>
      </c>
      <c r="BF247" s="190">
        <f>IF(N247="snížená",J247,0)</f>
        <v>0</v>
      </c>
      <c r="BG247" s="190">
        <f>IF(N247="zákl. přenesená",J247,0)</f>
        <v>0</v>
      </c>
      <c r="BH247" s="190">
        <f>IF(N247="sníž. přenesená",J247,0)</f>
        <v>0</v>
      </c>
      <c r="BI247" s="190">
        <f>IF(N247="nulová",J247,0)</f>
        <v>0</v>
      </c>
      <c r="BJ247" s="17" t="s">
        <v>80</v>
      </c>
      <c r="BK247" s="190">
        <f>ROUND(I247*H247,2)</f>
        <v>0</v>
      </c>
      <c r="BL247" s="17" t="s">
        <v>665</v>
      </c>
      <c r="BM247" s="189" t="s">
        <v>361</v>
      </c>
    </row>
    <row r="248" s="2" customFormat="1">
      <c r="A248" s="36"/>
      <c r="B248" s="37"/>
      <c r="C248" s="36"/>
      <c r="D248" s="191" t="s">
        <v>149</v>
      </c>
      <c r="E248" s="36"/>
      <c r="F248" s="192" t="s">
        <v>669</v>
      </c>
      <c r="G248" s="36"/>
      <c r="H248" s="36"/>
      <c r="I248" s="193"/>
      <c r="J248" s="36"/>
      <c r="K248" s="36"/>
      <c r="L248" s="37"/>
      <c r="M248" s="194"/>
      <c r="N248" s="195"/>
      <c r="O248" s="75"/>
      <c r="P248" s="75"/>
      <c r="Q248" s="75"/>
      <c r="R248" s="75"/>
      <c r="S248" s="75"/>
      <c r="T248" s="76"/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T248" s="17" t="s">
        <v>149</v>
      </c>
      <c r="AU248" s="17" t="s">
        <v>80</v>
      </c>
    </row>
    <row r="249" s="2" customFormat="1">
      <c r="A249" s="36"/>
      <c r="B249" s="37"/>
      <c r="C249" s="36"/>
      <c r="D249" s="191" t="s">
        <v>334</v>
      </c>
      <c r="E249" s="36"/>
      <c r="F249" s="222" t="s">
        <v>670</v>
      </c>
      <c r="G249" s="36"/>
      <c r="H249" s="36"/>
      <c r="I249" s="193"/>
      <c r="J249" s="36"/>
      <c r="K249" s="36"/>
      <c r="L249" s="37"/>
      <c r="M249" s="194"/>
      <c r="N249" s="195"/>
      <c r="O249" s="75"/>
      <c r="P249" s="75"/>
      <c r="Q249" s="75"/>
      <c r="R249" s="75"/>
      <c r="S249" s="75"/>
      <c r="T249" s="76"/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T249" s="17" t="s">
        <v>334</v>
      </c>
      <c r="AU249" s="17" t="s">
        <v>80</v>
      </c>
    </row>
    <row r="250" s="13" customFormat="1">
      <c r="A250" s="13"/>
      <c r="B250" s="196"/>
      <c r="C250" s="13"/>
      <c r="D250" s="191" t="s">
        <v>150</v>
      </c>
      <c r="E250" s="197" t="s">
        <v>1</v>
      </c>
      <c r="F250" s="198" t="s">
        <v>671</v>
      </c>
      <c r="G250" s="13"/>
      <c r="H250" s="199">
        <v>0.5</v>
      </c>
      <c r="I250" s="200"/>
      <c r="J250" s="13"/>
      <c r="K250" s="13"/>
      <c r="L250" s="196"/>
      <c r="M250" s="201"/>
      <c r="N250" s="202"/>
      <c r="O250" s="202"/>
      <c r="P250" s="202"/>
      <c r="Q250" s="202"/>
      <c r="R250" s="202"/>
      <c r="S250" s="202"/>
      <c r="T250" s="20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197" t="s">
        <v>150</v>
      </c>
      <c r="AU250" s="197" t="s">
        <v>80</v>
      </c>
      <c r="AV250" s="13" t="s">
        <v>82</v>
      </c>
      <c r="AW250" s="13" t="s">
        <v>30</v>
      </c>
      <c r="AX250" s="13" t="s">
        <v>73</v>
      </c>
      <c r="AY250" s="197" t="s">
        <v>141</v>
      </c>
    </row>
    <row r="251" s="14" customFormat="1">
      <c r="A251" s="14"/>
      <c r="B251" s="204"/>
      <c r="C251" s="14"/>
      <c r="D251" s="191" t="s">
        <v>150</v>
      </c>
      <c r="E251" s="205" t="s">
        <v>1</v>
      </c>
      <c r="F251" s="206" t="s">
        <v>153</v>
      </c>
      <c r="G251" s="14"/>
      <c r="H251" s="207">
        <v>0.5</v>
      </c>
      <c r="I251" s="208"/>
      <c r="J251" s="14"/>
      <c r="K251" s="14"/>
      <c r="L251" s="204"/>
      <c r="M251" s="209"/>
      <c r="N251" s="210"/>
      <c r="O251" s="210"/>
      <c r="P251" s="210"/>
      <c r="Q251" s="210"/>
      <c r="R251" s="210"/>
      <c r="S251" s="210"/>
      <c r="T251" s="211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05" t="s">
        <v>150</v>
      </c>
      <c r="AU251" s="205" t="s">
        <v>80</v>
      </c>
      <c r="AV251" s="14" t="s">
        <v>148</v>
      </c>
      <c r="AW251" s="14" t="s">
        <v>30</v>
      </c>
      <c r="AX251" s="14" t="s">
        <v>80</v>
      </c>
      <c r="AY251" s="205" t="s">
        <v>141</v>
      </c>
    </row>
    <row r="252" s="2" customFormat="1" ht="21.75" customHeight="1">
      <c r="A252" s="36"/>
      <c r="B252" s="177"/>
      <c r="C252" s="178" t="s">
        <v>252</v>
      </c>
      <c r="D252" s="178" t="s">
        <v>143</v>
      </c>
      <c r="E252" s="179" t="s">
        <v>672</v>
      </c>
      <c r="F252" s="180" t="s">
        <v>673</v>
      </c>
      <c r="G252" s="181" t="s">
        <v>194</v>
      </c>
      <c r="H252" s="182">
        <v>2.8879999999999999</v>
      </c>
      <c r="I252" s="183"/>
      <c r="J252" s="184">
        <f>ROUND(I252*H252,2)</f>
        <v>0</v>
      </c>
      <c r="K252" s="180" t="s">
        <v>605</v>
      </c>
      <c r="L252" s="37"/>
      <c r="M252" s="185" t="s">
        <v>1</v>
      </c>
      <c r="N252" s="186" t="s">
        <v>38</v>
      </c>
      <c r="O252" s="75"/>
      <c r="P252" s="187">
        <f>O252*H252</f>
        <v>0</v>
      </c>
      <c r="Q252" s="187">
        <v>0</v>
      </c>
      <c r="R252" s="187">
        <f>Q252*H252</f>
        <v>0</v>
      </c>
      <c r="S252" s="187">
        <v>0</v>
      </c>
      <c r="T252" s="188">
        <f>S252*H252</f>
        <v>0</v>
      </c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R252" s="189" t="s">
        <v>665</v>
      </c>
      <c r="AT252" s="189" t="s">
        <v>143</v>
      </c>
      <c r="AU252" s="189" t="s">
        <v>80</v>
      </c>
      <c r="AY252" s="17" t="s">
        <v>141</v>
      </c>
      <c r="BE252" s="190">
        <f>IF(N252="základní",J252,0)</f>
        <v>0</v>
      </c>
      <c r="BF252" s="190">
        <f>IF(N252="snížená",J252,0)</f>
        <v>0</v>
      </c>
      <c r="BG252" s="190">
        <f>IF(N252="zákl. přenesená",J252,0)</f>
        <v>0</v>
      </c>
      <c r="BH252" s="190">
        <f>IF(N252="sníž. přenesená",J252,0)</f>
        <v>0</v>
      </c>
      <c r="BI252" s="190">
        <f>IF(N252="nulová",J252,0)</f>
        <v>0</v>
      </c>
      <c r="BJ252" s="17" t="s">
        <v>80</v>
      </c>
      <c r="BK252" s="190">
        <f>ROUND(I252*H252,2)</f>
        <v>0</v>
      </c>
      <c r="BL252" s="17" t="s">
        <v>665</v>
      </c>
      <c r="BM252" s="189" t="s">
        <v>365</v>
      </c>
    </row>
    <row r="253" s="2" customFormat="1">
      <c r="A253" s="36"/>
      <c r="B253" s="37"/>
      <c r="C253" s="36"/>
      <c r="D253" s="191" t="s">
        <v>149</v>
      </c>
      <c r="E253" s="36"/>
      <c r="F253" s="192" t="s">
        <v>673</v>
      </c>
      <c r="G253" s="36"/>
      <c r="H253" s="36"/>
      <c r="I253" s="193"/>
      <c r="J253" s="36"/>
      <c r="K253" s="36"/>
      <c r="L253" s="37"/>
      <c r="M253" s="194"/>
      <c r="N253" s="195"/>
      <c r="O253" s="75"/>
      <c r="P253" s="75"/>
      <c r="Q253" s="75"/>
      <c r="R253" s="75"/>
      <c r="S253" s="75"/>
      <c r="T253" s="76"/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T253" s="17" t="s">
        <v>149</v>
      </c>
      <c r="AU253" s="17" t="s">
        <v>80</v>
      </c>
    </row>
    <row r="254" s="13" customFormat="1">
      <c r="A254" s="13"/>
      <c r="B254" s="196"/>
      <c r="C254" s="13"/>
      <c r="D254" s="191" t="s">
        <v>150</v>
      </c>
      <c r="E254" s="197" t="s">
        <v>1</v>
      </c>
      <c r="F254" s="198" t="s">
        <v>674</v>
      </c>
      <c r="G254" s="13"/>
      <c r="H254" s="199">
        <v>2.5990000000000002</v>
      </c>
      <c r="I254" s="200"/>
      <c r="J254" s="13"/>
      <c r="K254" s="13"/>
      <c r="L254" s="196"/>
      <c r="M254" s="201"/>
      <c r="N254" s="202"/>
      <c r="O254" s="202"/>
      <c r="P254" s="202"/>
      <c r="Q254" s="202"/>
      <c r="R254" s="202"/>
      <c r="S254" s="202"/>
      <c r="T254" s="20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197" t="s">
        <v>150</v>
      </c>
      <c r="AU254" s="197" t="s">
        <v>80</v>
      </c>
      <c r="AV254" s="13" t="s">
        <v>82</v>
      </c>
      <c r="AW254" s="13" t="s">
        <v>30</v>
      </c>
      <c r="AX254" s="13" t="s">
        <v>73</v>
      </c>
      <c r="AY254" s="197" t="s">
        <v>141</v>
      </c>
    </row>
    <row r="255" s="13" customFormat="1">
      <c r="A255" s="13"/>
      <c r="B255" s="196"/>
      <c r="C255" s="13"/>
      <c r="D255" s="191" t="s">
        <v>150</v>
      </c>
      <c r="E255" s="197" t="s">
        <v>1</v>
      </c>
      <c r="F255" s="198" t="s">
        <v>675</v>
      </c>
      <c r="G255" s="13"/>
      <c r="H255" s="199">
        <v>0.28899999999999998</v>
      </c>
      <c r="I255" s="200"/>
      <c r="J255" s="13"/>
      <c r="K255" s="13"/>
      <c r="L255" s="196"/>
      <c r="M255" s="201"/>
      <c r="N255" s="202"/>
      <c r="O255" s="202"/>
      <c r="P255" s="202"/>
      <c r="Q255" s="202"/>
      <c r="R255" s="202"/>
      <c r="S255" s="202"/>
      <c r="T255" s="20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197" t="s">
        <v>150</v>
      </c>
      <c r="AU255" s="197" t="s">
        <v>80</v>
      </c>
      <c r="AV255" s="13" t="s">
        <v>82</v>
      </c>
      <c r="AW255" s="13" t="s">
        <v>30</v>
      </c>
      <c r="AX255" s="13" t="s">
        <v>73</v>
      </c>
      <c r="AY255" s="197" t="s">
        <v>141</v>
      </c>
    </row>
    <row r="256" s="14" customFormat="1">
      <c r="A256" s="14"/>
      <c r="B256" s="204"/>
      <c r="C256" s="14"/>
      <c r="D256" s="191" t="s">
        <v>150</v>
      </c>
      <c r="E256" s="205" t="s">
        <v>1</v>
      </c>
      <c r="F256" s="206" t="s">
        <v>153</v>
      </c>
      <c r="G256" s="14"/>
      <c r="H256" s="207">
        <v>2.8879999999999999</v>
      </c>
      <c r="I256" s="208"/>
      <c r="J256" s="14"/>
      <c r="K256" s="14"/>
      <c r="L256" s="204"/>
      <c r="M256" s="227"/>
      <c r="N256" s="228"/>
      <c r="O256" s="228"/>
      <c r="P256" s="228"/>
      <c r="Q256" s="228"/>
      <c r="R256" s="228"/>
      <c r="S256" s="228"/>
      <c r="T256" s="229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05" t="s">
        <v>150</v>
      </c>
      <c r="AU256" s="205" t="s">
        <v>80</v>
      </c>
      <c r="AV256" s="14" t="s">
        <v>148</v>
      </c>
      <c r="AW256" s="14" t="s">
        <v>30</v>
      </c>
      <c r="AX256" s="14" t="s">
        <v>80</v>
      </c>
      <c r="AY256" s="205" t="s">
        <v>141</v>
      </c>
    </row>
    <row r="257" s="2" customFormat="1" ht="6.96" customHeight="1">
      <c r="A257" s="36"/>
      <c r="B257" s="58"/>
      <c r="C257" s="59"/>
      <c r="D257" s="59"/>
      <c r="E257" s="59"/>
      <c r="F257" s="59"/>
      <c r="G257" s="59"/>
      <c r="H257" s="59"/>
      <c r="I257" s="59"/>
      <c r="J257" s="59"/>
      <c r="K257" s="59"/>
      <c r="L257" s="37"/>
      <c r="M257" s="36"/>
      <c r="O257" s="36"/>
      <c r="P257" s="36"/>
      <c r="Q257" s="36"/>
      <c r="R257" s="36"/>
      <c r="S257" s="36"/>
      <c r="T257" s="36"/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</row>
  </sheetData>
  <autoFilter ref="C124:K25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93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="1" customFormat="1" ht="24.96" customHeight="1">
      <c r="B4" s="20"/>
      <c r="D4" s="21" t="s">
        <v>103</v>
      </c>
      <c r="L4" s="20"/>
      <c r="M4" s="126" t="s">
        <v>10</v>
      </c>
      <c r="AT4" s="17" t="s">
        <v>3</v>
      </c>
    </row>
    <row r="5" s="1" customFormat="1" ht="6.96" customHeight="1">
      <c r="B5" s="20"/>
      <c r="L5" s="20"/>
    </row>
    <row r="6" s="1" customFormat="1" ht="12" customHeight="1">
      <c r="B6" s="20"/>
      <c r="D6" s="30" t="s">
        <v>16</v>
      </c>
      <c r="L6" s="20"/>
    </row>
    <row r="7" s="1" customFormat="1" ht="16.5" customHeight="1">
      <c r="B7" s="20"/>
      <c r="E7" s="127" t="str">
        <f>'Rekapitulace stavby'!K6</f>
        <v>2023-08-Krinec - Oprava objektů v úseku Křinec - Obora</v>
      </c>
      <c r="F7" s="30"/>
      <c r="G7" s="30"/>
      <c r="H7" s="30"/>
      <c r="L7" s="20"/>
    </row>
    <row r="8" s="1" customFormat="1" ht="12" customHeight="1">
      <c r="B8" s="20"/>
      <c r="D8" s="30" t="s">
        <v>104</v>
      </c>
      <c r="L8" s="20"/>
    </row>
    <row r="9" s="2" customFormat="1" ht="16.5" customHeight="1">
      <c r="A9" s="36"/>
      <c r="B9" s="37"/>
      <c r="C9" s="36"/>
      <c r="D9" s="36"/>
      <c r="E9" s="127" t="s">
        <v>105</v>
      </c>
      <c r="F9" s="36"/>
      <c r="G9" s="36"/>
      <c r="H9" s="36"/>
      <c r="I9" s="36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37"/>
      <c r="C10" s="36"/>
      <c r="D10" s="30" t="s">
        <v>106</v>
      </c>
      <c r="E10" s="36"/>
      <c r="F10" s="36"/>
      <c r="G10" s="36"/>
      <c r="H10" s="36"/>
      <c r="I10" s="36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37"/>
      <c r="C11" s="36"/>
      <c r="D11" s="36"/>
      <c r="E11" s="65" t="s">
        <v>676</v>
      </c>
      <c r="F11" s="36"/>
      <c r="G11" s="36"/>
      <c r="H11" s="36"/>
      <c r="I11" s="36"/>
      <c r="J11" s="36"/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37"/>
      <c r="C12" s="36"/>
      <c r="D12" s="36"/>
      <c r="E12" s="36"/>
      <c r="F12" s="36"/>
      <c r="G12" s="36"/>
      <c r="H12" s="36"/>
      <c r="I12" s="36"/>
      <c r="J12" s="36"/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37"/>
      <c r="C13" s="36"/>
      <c r="D13" s="30" t="s">
        <v>18</v>
      </c>
      <c r="E13" s="36"/>
      <c r="F13" s="25" t="s">
        <v>1</v>
      </c>
      <c r="G13" s="36"/>
      <c r="H13" s="36"/>
      <c r="I13" s="30" t="s">
        <v>19</v>
      </c>
      <c r="J13" s="25" t="s">
        <v>1</v>
      </c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20</v>
      </c>
      <c r="E14" s="36"/>
      <c r="F14" s="25" t="s">
        <v>21</v>
      </c>
      <c r="G14" s="36"/>
      <c r="H14" s="36"/>
      <c r="I14" s="30" t="s">
        <v>22</v>
      </c>
      <c r="J14" s="67" t="str">
        <f>'Rekapitulace stavby'!AN8</f>
        <v>2. 8. 2023</v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37"/>
      <c r="C15" s="36"/>
      <c r="D15" s="36"/>
      <c r="E15" s="36"/>
      <c r="F15" s="36"/>
      <c r="G15" s="36"/>
      <c r="H15" s="36"/>
      <c r="I15" s="36"/>
      <c r="J15" s="36"/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37"/>
      <c r="C16" s="36"/>
      <c r="D16" s="30" t="s">
        <v>24</v>
      </c>
      <c r="E16" s="36"/>
      <c r="F16" s="36"/>
      <c r="G16" s="36"/>
      <c r="H16" s="36"/>
      <c r="I16" s="30" t="s">
        <v>25</v>
      </c>
      <c r="J16" s="25" t="str">
        <f>IF('Rekapitulace stavby'!AN10="","",'Rekapitulace stavby'!AN10)</f>
        <v/>
      </c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37"/>
      <c r="C17" s="36"/>
      <c r="D17" s="36"/>
      <c r="E17" s="25" t="str">
        <f>IF('Rekapitulace stavby'!E11="","",'Rekapitulace stavby'!E11)</f>
        <v xml:space="preserve"> </v>
      </c>
      <c r="F17" s="36"/>
      <c r="G17" s="36"/>
      <c r="H17" s="36"/>
      <c r="I17" s="30" t="s">
        <v>26</v>
      </c>
      <c r="J17" s="25" t="str">
        <f>IF('Rekapitulace stavby'!AN11="","",'Rekapitulace stavby'!AN11)</f>
        <v/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37"/>
      <c r="C18" s="36"/>
      <c r="D18" s="36"/>
      <c r="E18" s="36"/>
      <c r="F18" s="36"/>
      <c r="G18" s="36"/>
      <c r="H18" s="36"/>
      <c r="I18" s="36"/>
      <c r="J18" s="36"/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37"/>
      <c r="C19" s="36"/>
      <c r="D19" s="30" t="s">
        <v>27</v>
      </c>
      <c r="E19" s="36"/>
      <c r="F19" s="36"/>
      <c r="G19" s="36"/>
      <c r="H19" s="36"/>
      <c r="I19" s="30" t="s">
        <v>25</v>
      </c>
      <c r="J19" s="31" t="str">
        <f>'Rekapitulace stavby'!AN13</f>
        <v>Vyplň údaj</v>
      </c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37"/>
      <c r="C20" s="36"/>
      <c r="D20" s="36"/>
      <c r="E20" s="31" t="str">
        <f>'Rekapitulace stavby'!E14</f>
        <v>Vyplň údaj</v>
      </c>
      <c r="F20" s="25"/>
      <c r="G20" s="25"/>
      <c r="H20" s="25"/>
      <c r="I20" s="30" t="s">
        <v>26</v>
      </c>
      <c r="J20" s="31" t="str">
        <f>'Rekapitulace stavby'!AN14</f>
        <v>Vyplň údaj</v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37"/>
      <c r="C21" s="36"/>
      <c r="D21" s="36"/>
      <c r="E21" s="36"/>
      <c r="F21" s="36"/>
      <c r="G21" s="36"/>
      <c r="H21" s="36"/>
      <c r="I21" s="36"/>
      <c r="J21" s="36"/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37"/>
      <c r="C22" s="36"/>
      <c r="D22" s="30" t="s">
        <v>29</v>
      </c>
      <c r="E22" s="36"/>
      <c r="F22" s="36"/>
      <c r="G22" s="36"/>
      <c r="H22" s="36"/>
      <c r="I22" s="30" t="s">
        <v>25</v>
      </c>
      <c r="J22" s="25" t="str">
        <f>IF('Rekapitulace stavby'!AN16="","",'Rekapitulace stavby'!AN16)</f>
        <v/>
      </c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37"/>
      <c r="C23" s="36"/>
      <c r="D23" s="36"/>
      <c r="E23" s="25" t="str">
        <f>IF('Rekapitulace stavby'!E17="","",'Rekapitulace stavby'!E17)</f>
        <v xml:space="preserve"> </v>
      </c>
      <c r="F23" s="36"/>
      <c r="G23" s="36"/>
      <c r="H23" s="36"/>
      <c r="I23" s="30" t="s">
        <v>26</v>
      </c>
      <c r="J23" s="25" t="str">
        <f>IF('Rekapitulace stavby'!AN17="","",'Rekapitulace stavby'!AN17)</f>
        <v/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37"/>
      <c r="C24" s="36"/>
      <c r="D24" s="36"/>
      <c r="E24" s="36"/>
      <c r="F24" s="36"/>
      <c r="G24" s="36"/>
      <c r="H24" s="36"/>
      <c r="I24" s="36"/>
      <c r="J24" s="36"/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37"/>
      <c r="C25" s="36"/>
      <c r="D25" s="30" t="s">
        <v>31</v>
      </c>
      <c r="E25" s="36"/>
      <c r="F25" s="36"/>
      <c r="G25" s="36"/>
      <c r="H25" s="36"/>
      <c r="I25" s="30" t="s">
        <v>25</v>
      </c>
      <c r="J25" s="25" t="str">
        <f>IF('Rekapitulace stavby'!AN19="","",'Rekapitulace stavby'!AN19)</f>
        <v/>
      </c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37"/>
      <c r="C26" s="36"/>
      <c r="D26" s="36"/>
      <c r="E26" s="25" t="str">
        <f>IF('Rekapitulace stavby'!E20="","",'Rekapitulace stavby'!E20)</f>
        <v xml:space="preserve"> </v>
      </c>
      <c r="F26" s="36"/>
      <c r="G26" s="36"/>
      <c r="H26" s="36"/>
      <c r="I26" s="30" t="s">
        <v>26</v>
      </c>
      <c r="J26" s="25" t="str">
        <f>IF('Rekapitulace stavby'!AN20="","",'Rekapitulace stavby'!AN20)</f>
        <v/>
      </c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37"/>
      <c r="C27" s="36"/>
      <c r="D27" s="36"/>
      <c r="E27" s="36"/>
      <c r="F27" s="36"/>
      <c r="G27" s="36"/>
      <c r="H27" s="36"/>
      <c r="I27" s="36"/>
      <c r="J27" s="36"/>
      <c r="K27" s="36"/>
      <c r="L27" s="53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37"/>
      <c r="C28" s="36"/>
      <c r="D28" s="30" t="s">
        <v>32</v>
      </c>
      <c r="E28" s="36"/>
      <c r="F28" s="36"/>
      <c r="G28" s="36"/>
      <c r="H28" s="36"/>
      <c r="I28" s="36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28"/>
      <c r="B29" s="129"/>
      <c r="C29" s="128"/>
      <c r="D29" s="128"/>
      <c r="E29" s="34" t="s">
        <v>1</v>
      </c>
      <c r="F29" s="34"/>
      <c r="G29" s="34"/>
      <c r="H29" s="34"/>
      <c r="I29" s="128"/>
      <c r="J29" s="128"/>
      <c r="K29" s="128"/>
      <c r="L29" s="130"/>
      <c r="S29" s="128"/>
      <c r="T29" s="128"/>
      <c r="U29" s="128"/>
      <c r="V29" s="128"/>
      <c r="W29" s="128"/>
      <c r="X29" s="128"/>
      <c r="Y29" s="128"/>
      <c r="Z29" s="128"/>
      <c r="AA29" s="128"/>
      <c r="AB29" s="128"/>
      <c r="AC29" s="128"/>
      <c r="AD29" s="128"/>
      <c r="AE29" s="128"/>
    </row>
    <row r="30" s="2" customFormat="1" ht="6.96" customHeight="1">
      <c r="A30" s="36"/>
      <c r="B30" s="37"/>
      <c r="C30" s="36"/>
      <c r="D30" s="36"/>
      <c r="E30" s="36"/>
      <c r="F30" s="36"/>
      <c r="G30" s="36"/>
      <c r="H30" s="36"/>
      <c r="I30" s="36"/>
      <c r="J30" s="36"/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88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37"/>
      <c r="C32" s="36"/>
      <c r="D32" s="131" t="s">
        <v>33</v>
      </c>
      <c r="E32" s="36"/>
      <c r="F32" s="36"/>
      <c r="G32" s="36"/>
      <c r="H32" s="36"/>
      <c r="I32" s="36"/>
      <c r="J32" s="94">
        <f>ROUND(J132, 2)</f>
        <v>0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37"/>
      <c r="C33" s="36"/>
      <c r="D33" s="88"/>
      <c r="E33" s="88"/>
      <c r="F33" s="88"/>
      <c r="G33" s="88"/>
      <c r="H33" s="88"/>
      <c r="I33" s="88"/>
      <c r="J33" s="88"/>
      <c r="K33" s="88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6"/>
      <c r="F34" s="41" t="s">
        <v>35</v>
      </c>
      <c r="G34" s="36"/>
      <c r="H34" s="36"/>
      <c r="I34" s="41" t="s">
        <v>34</v>
      </c>
      <c r="J34" s="41" t="s">
        <v>36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37"/>
      <c r="C35" s="36"/>
      <c r="D35" s="132" t="s">
        <v>37</v>
      </c>
      <c r="E35" s="30" t="s">
        <v>38</v>
      </c>
      <c r="F35" s="133">
        <f>ROUND((SUM(BE132:BE232)),  2)</f>
        <v>0</v>
      </c>
      <c r="G35" s="36"/>
      <c r="H35" s="36"/>
      <c r="I35" s="134">
        <v>0.20999999999999999</v>
      </c>
      <c r="J35" s="133">
        <f>ROUND(((SUM(BE132:BE232))*I35),  2)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37"/>
      <c r="C36" s="36"/>
      <c r="D36" s="36"/>
      <c r="E36" s="30" t="s">
        <v>39</v>
      </c>
      <c r="F36" s="133">
        <f>ROUND((SUM(BF132:BF232)),  2)</f>
        <v>0</v>
      </c>
      <c r="G36" s="36"/>
      <c r="H36" s="36"/>
      <c r="I36" s="134">
        <v>0.14999999999999999</v>
      </c>
      <c r="J36" s="133">
        <f>ROUND(((SUM(BF132:BF232))*I36),  2)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40</v>
      </c>
      <c r="F37" s="133">
        <f>ROUND((SUM(BG132:BG232)),  2)</f>
        <v>0</v>
      </c>
      <c r="G37" s="36"/>
      <c r="H37" s="36"/>
      <c r="I37" s="134">
        <v>0.20999999999999999</v>
      </c>
      <c r="J37" s="133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37"/>
      <c r="C38" s="36"/>
      <c r="D38" s="36"/>
      <c r="E38" s="30" t="s">
        <v>41</v>
      </c>
      <c r="F38" s="133">
        <f>ROUND((SUM(BH132:BH232)),  2)</f>
        <v>0</v>
      </c>
      <c r="G38" s="36"/>
      <c r="H38" s="36"/>
      <c r="I38" s="134">
        <v>0.14999999999999999</v>
      </c>
      <c r="J38" s="133">
        <f>0</f>
        <v>0</v>
      </c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37"/>
      <c r="C39" s="36"/>
      <c r="D39" s="36"/>
      <c r="E39" s="30" t="s">
        <v>42</v>
      </c>
      <c r="F39" s="133">
        <f>ROUND((SUM(BI132:BI232)),  2)</f>
        <v>0</v>
      </c>
      <c r="G39" s="36"/>
      <c r="H39" s="36"/>
      <c r="I39" s="134">
        <v>0</v>
      </c>
      <c r="J39" s="133">
        <f>0</f>
        <v>0</v>
      </c>
      <c r="K39" s="36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37"/>
      <c r="C40" s="36"/>
      <c r="D40" s="36"/>
      <c r="E40" s="36"/>
      <c r="F40" s="36"/>
      <c r="G40" s="36"/>
      <c r="H40" s="36"/>
      <c r="I40" s="36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37"/>
      <c r="C41" s="135"/>
      <c r="D41" s="136" t="s">
        <v>43</v>
      </c>
      <c r="E41" s="79"/>
      <c r="F41" s="79"/>
      <c r="G41" s="137" t="s">
        <v>44</v>
      </c>
      <c r="H41" s="138" t="s">
        <v>45</v>
      </c>
      <c r="I41" s="79"/>
      <c r="J41" s="139">
        <f>SUM(J32:J39)</f>
        <v>0</v>
      </c>
      <c r="K41" s="140"/>
      <c r="L41" s="53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37"/>
      <c r="C42" s="36"/>
      <c r="D42" s="36"/>
      <c r="E42" s="36"/>
      <c r="F42" s="36"/>
      <c r="G42" s="36"/>
      <c r="H42" s="36"/>
      <c r="I42" s="36"/>
      <c r="J42" s="36"/>
      <c r="K42" s="36"/>
      <c r="L42" s="53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3"/>
      <c r="D50" s="54" t="s">
        <v>46</v>
      </c>
      <c r="E50" s="55"/>
      <c r="F50" s="55"/>
      <c r="G50" s="54" t="s">
        <v>47</v>
      </c>
      <c r="H50" s="55"/>
      <c r="I50" s="55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48</v>
      </c>
      <c r="E61" s="39"/>
      <c r="F61" s="141" t="s">
        <v>49</v>
      </c>
      <c r="G61" s="56" t="s">
        <v>48</v>
      </c>
      <c r="H61" s="39"/>
      <c r="I61" s="39"/>
      <c r="J61" s="142" t="s">
        <v>49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50</v>
      </c>
      <c r="E65" s="57"/>
      <c r="F65" s="57"/>
      <c r="G65" s="54" t="s">
        <v>51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48</v>
      </c>
      <c r="E76" s="39"/>
      <c r="F76" s="141" t="s">
        <v>49</v>
      </c>
      <c r="G76" s="56" t="s">
        <v>48</v>
      </c>
      <c r="H76" s="39"/>
      <c r="I76" s="39"/>
      <c r="J76" s="142" t="s">
        <v>49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108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127" t="str">
        <f>E7</f>
        <v>2023-08-Krinec - Oprava objektů v úseku Křinec - Obora</v>
      </c>
      <c r="F85" s="30"/>
      <c r="G85" s="30"/>
      <c r="H85" s="30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20"/>
      <c r="C86" s="30" t="s">
        <v>104</v>
      </c>
      <c r="L86" s="20"/>
    </row>
    <row r="87" s="2" customFormat="1" ht="16.5" customHeight="1">
      <c r="A87" s="36"/>
      <c r="B87" s="37"/>
      <c r="C87" s="36"/>
      <c r="D87" s="36"/>
      <c r="E87" s="127" t="s">
        <v>105</v>
      </c>
      <c r="F87" s="36"/>
      <c r="G87" s="36"/>
      <c r="H87" s="36"/>
      <c r="I87" s="36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106</v>
      </c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6"/>
      <c r="D89" s="36"/>
      <c r="E89" s="65" t="str">
        <f>E11</f>
        <v>2023-08-1.3-SO 01 - Vedlejší rozpočtový náklady</v>
      </c>
      <c r="F89" s="36"/>
      <c r="G89" s="36"/>
      <c r="H89" s="36"/>
      <c r="I89" s="36"/>
      <c r="J89" s="36"/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36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6"/>
      <c r="E91" s="36"/>
      <c r="F91" s="25" t="str">
        <f>F14</f>
        <v xml:space="preserve"> </v>
      </c>
      <c r="G91" s="36"/>
      <c r="H91" s="36"/>
      <c r="I91" s="30" t="s">
        <v>22</v>
      </c>
      <c r="J91" s="67" t="str">
        <f>IF(J14="","",J14)</f>
        <v>2. 8. 2023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6"/>
      <c r="D92" s="36"/>
      <c r="E92" s="36"/>
      <c r="F92" s="36"/>
      <c r="G92" s="36"/>
      <c r="H92" s="36"/>
      <c r="I92" s="36"/>
      <c r="J92" s="36"/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6"/>
      <c r="E93" s="36"/>
      <c r="F93" s="25" t="str">
        <f>E17</f>
        <v xml:space="preserve"> </v>
      </c>
      <c r="G93" s="36"/>
      <c r="H93" s="36"/>
      <c r="I93" s="30" t="s">
        <v>29</v>
      </c>
      <c r="J93" s="34" t="str">
        <f>E23</f>
        <v xml:space="preserve"> </v>
      </c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27</v>
      </c>
      <c r="D94" s="36"/>
      <c r="E94" s="36"/>
      <c r="F94" s="25" t="str">
        <f>IF(E20="","",E20)</f>
        <v>Vyplň údaj</v>
      </c>
      <c r="G94" s="36"/>
      <c r="H94" s="36"/>
      <c r="I94" s="30" t="s">
        <v>31</v>
      </c>
      <c r="J94" s="34" t="str">
        <f>E26</f>
        <v xml:space="preserve"> </v>
      </c>
      <c r="K94" s="36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36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43" t="s">
        <v>109</v>
      </c>
      <c r="D96" s="135"/>
      <c r="E96" s="135"/>
      <c r="F96" s="135"/>
      <c r="G96" s="135"/>
      <c r="H96" s="135"/>
      <c r="I96" s="135"/>
      <c r="J96" s="144" t="s">
        <v>110</v>
      </c>
      <c r="K96" s="135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6"/>
      <c r="D97" s="36"/>
      <c r="E97" s="36"/>
      <c r="F97" s="36"/>
      <c r="G97" s="36"/>
      <c r="H97" s="36"/>
      <c r="I97" s="36"/>
      <c r="J97" s="36"/>
      <c r="K97" s="36"/>
      <c r="L97" s="53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45" t="s">
        <v>111</v>
      </c>
      <c r="D98" s="36"/>
      <c r="E98" s="36"/>
      <c r="F98" s="36"/>
      <c r="G98" s="36"/>
      <c r="H98" s="36"/>
      <c r="I98" s="36"/>
      <c r="J98" s="94">
        <f>J132</f>
        <v>0</v>
      </c>
      <c r="K98" s="36"/>
      <c r="L98" s="53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7" t="s">
        <v>112</v>
      </c>
    </row>
    <row r="99" s="9" customFormat="1" ht="24.96" customHeight="1">
      <c r="A99" s="9"/>
      <c r="B99" s="146"/>
      <c r="C99" s="9"/>
      <c r="D99" s="147" t="s">
        <v>113</v>
      </c>
      <c r="E99" s="148"/>
      <c r="F99" s="148"/>
      <c r="G99" s="148"/>
      <c r="H99" s="148"/>
      <c r="I99" s="148"/>
      <c r="J99" s="149">
        <f>J133</f>
        <v>0</v>
      </c>
      <c r="K99" s="9"/>
      <c r="L99" s="14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0"/>
      <c r="C100" s="10"/>
      <c r="D100" s="151" t="s">
        <v>114</v>
      </c>
      <c r="E100" s="152"/>
      <c r="F100" s="152"/>
      <c r="G100" s="152"/>
      <c r="H100" s="152"/>
      <c r="I100" s="152"/>
      <c r="J100" s="153">
        <f>J134</f>
        <v>0</v>
      </c>
      <c r="K100" s="10"/>
      <c r="L100" s="15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0"/>
      <c r="C101" s="10"/>
      <c r="D101" s="151" t="s">
        <v>115</v>
      </c>
      <c r="E101" s="152"/>
      <c r="F101" s="152"/>
      <c r="G101" s="152"/>
      <c r="H101" s="152"/>
      <c r="I101" s="152"/>
      <c r="J101" s="153">
        <f>J158</f>
        <v>0</v>
      </c>
      <c r="K101" s="10"/>
      <c r="L101" s="15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0"/>
      <c r="C102" s="10"/>
      <c r="D102" s="151" t="s">
        <v>117</v>
      </c>
      <c r="E102" s="152"/>
      <c r="F102" s="152"/>
      <c r="G102" s="152"/>
      <c r="H102" s="152"/>
      <c r="I102" s="152"/>
      <c r="J102" s="153">
        <f>J169</f>
        <v>0</v>
      </c>
      <c r="K102" s="10"/>
      <c r="L102" s="15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0"/>
      <c r="C103" s="10"/>
      <c r="D103" s="151" t="s">
        <v>119</v>
      </c>
      <c r="E103" s="152"/>
      <c r="F103" s="152"/>
      <c r="G103" s="152"/>
      <c r="H103" s="152"/>
      <c r="I103" s="152"/>
      <c r="J103" s="153">
        <f>J174</f>
        <v>0</v>
      </c>
      <c r="K103" s="10"/>
      <c r="L103" s="15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0"/>
      <c r="C104" s="10"/>
      <c r="D104" s="151" t="s">
        <v>120</v>
      </c>
      <c r="E104" s="152"/>
      <c r="F104" s="152"/>
      <c r="G104" s="152"/>
      <c r="H104" s="152"/>
      <c r="I104" s="152"/>
      <c r="J104" s="153">
        <f>J183</f>
        <v>0</v>
      </c>
      <c r="K104" s="10"/>
      <c r="L104" s="15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0"/>
      <c r="C105" s="10"/>
      <c r="D105" s="151" t="s">
        <v>121</v>
      </c>
      <c r="E105" s="152"/>
      <c r="F105" s="152"/>
      <c r="G105" s="152"/>
      <c r="H105" s="152"/>
      <c r="I105" s="152"/>
      <c r="J105" s="153">
        <f>J188</f>
        <v>0</v>
      </c>
      <c r="K105" s="10"/>
      <c r="L105" s="15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46"/>
      <c r="C106" s="9"/>
      <c r="D106" s="147" t="s">
        <v>677</v>
      </c>
      <c r="E106" s="148"/>
      <c r="F106" s="148"/>
      <c r="G106" s="148"/>
      <c r="H106" s="148"/>
      <c r="I106" s="148"/>
      <c r="J106" s="149">
        <f>J191</f>
        <v>0</v>
      </c>
      <c r="K106" s="9"/>
      <c r="L106" s="146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50"/>
      <c r="C107" s="10"/>
      <c r="D107" s="151" t="s">
        <v>678</v>
      </c>
      <c r="E107" s="152"/>
      <c r="F107" s="152"/>
      <c r="G107" s="152"/>
      <c r="H107" s="152"/>
      <c r="I107" s="152"/>
      <c r="J107" s="153">
        <f>J192</f>
        <v>0</v>
      </c>
      <c r="K107" s="10"/>
      <c r="L107" s="15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50"/>
      <c r="C108" s="10"/>
      <c r="D108" s="151" t="s">
        <v>679</v>
      </c>
      <c r="E108" s="152"/>
      <c r="F108" s="152"/>
      <c r="G108" s="152"/>
      <c r="H108" s="152"/>
      <c r="I108" s="152"/>
      <c r="J108" s="153">
        <f>J206</f>
        <v>0</v>
      </c>
      <c r="K108" s="10"/>
      <c r="L108" s="15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50"/>
      <c r="C109" s="10"/>
      <c r="D109" s="151" t="s">
        <v>680</v>
      </c>
      <c r="E109" s="152"/>
      <c r="F109" s="152"/>
      <c r="G109" s="152"/>
      <c r="H109" s="152"/>
      <c r="I109" s="152"/>
      <c r="J109" s="153">
        <f>J222</f>
        <v>0</v>
      </c>
      <c r="K109" s="10"/>
      <c r="L109" s="15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50"/>
      <c r="C110" s="10"/>
      <c r="D110" s="151" t="s">
        <v>681</v>
      </c>
      <c r="E110" s="152"/>
      <c r="F110" s="152"/>
      <c r="G110" s="152"/>
      <c r="H110" s="152"/>
      <c r="I110" s="152"/>
      <c r="J110" s="153">
        <f>J227</f>
        <v>0</v>
      </c>
      <c r="K110" s="10"/>
      <c r="L110" s="15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2" customFormat="1" ht="21.84" customHeight="1">
      <c r="A111" s="36"/>
      <c r="B111" s="37"/>
      <c r="C111" s="36"/>
      <c r="D111" s="36"/>
      <c r="E111" s="36"/>
      <c r="F111" s="36"/>
      <c r="G111" s="36"/>
      <c r="H111" s="36"/>
      <c r="I111" s="36"/>
      <c r="J111" s="36"/>
      <c r="K111" s="36"/>
      <c r="L111" s="53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6.96" customHeight="1">
      <c r="A112" s="36"/>
      <c r="B112" s="58"/>
      <c r="C112" s="59"/>
      <c r="D112" s="59"/>
      <c r="E112" s="59"/>
      <c r="F112" s="59"/>
      <c r="G112" s="59"/>
      <c r="H112" s="59"/>
      <c r="I112" s="59"/>
      <c r="J112" s="59"/>
      <c r="K112" s="59"/>
      <c r="L112" s="53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6" s="2" customFormat="1" ht="6.96" customHeight="1">
      <c r="A116" s="36"/>
      <c r="B116" s="60"/>
      <c r="C116" s="61"/>
      <c r="D116" s="61"/>
      <c r="E116" s="61"/>
      <c r="F116" s="61"/>
      <c r="G116" s="61"/>
      <c r="H116" s="61"/>
      <c r="I116" s="61"/>
      <c r="J116" s="61"/>
      <c r="K116" s="61"/>
      <c r="L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24.96" customHeight="1">
      <c r="A117" s="36"/>
      <c r="B117" s="37"/>
      <c r="C117" s="21" t="s">
        <v>126</v>
      </c>
      <c r="D117" s="36"/>
      <c r="E117" s="36"/>
      <c r="F117" s="36"/>
      <c r="G117" s="36"/>
      <c r="H117" s="36"/>
      <c r="I117" s="36"/>
      <c r="J117" s="36"/>
      <c r="K117" s="36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6.96" customHeight="1">
      <c r="A118" s="36"/>
      <c r="B118" s="37"/>
      <c r="C118" s="36"/>
      <c r="D118" s="36"/>
      <c r="E118" s="36"/>
      <c r="F118" s="36"/>
      <c r="G118" s="36"/>
      <c r="H118" s="36"/>
      <c r="I118" s="36"/>
      <c r="J118" s="36"/>
      <c r="K118" s="36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2" customHeight="1">
      <c r="A119" s="36"/>
      <c r="B119" s="37"/>
      <c r="C119" s="30" t="s">
        <v>16</v>
      </c>
      <c r="D119" s="36"/>
      <c r="E119" s="36"/>
      <c r="F119" s="36"/>
      <c r="G119" s="36"/>
      <c r="H119" s="36"/>
      <c r="I119" s="36"/>
      <c r="J119" s="36"/>
      <c r="K119" s="36"/>
      <c r="L119" s="53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6.5" customHeight="1">
      <c r="A120" s="36"/>
      <c r="B120" s="37"/>
      <c r="C120" s="36"/>
      <c r="D120" s="36"/>
      <c r="E120" s="127" t="str">
        <f>E7</f>
        <v>2023-08-Krinec - Oprava objektů v úseku Křinec - Obora</v>
      </c>
      <c r="F120" s="30"/>
      <c r="G120" s="30"/>
      <c r="H120" s="30"/>
      <c r="I120" s="36"/>
      <c r="J120" s="36"/>
      <c r="K120" s="36"/>
      <c r="L120" s="53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1" customFormat="1" ht="12" customHeight="1">
      <c r="B121" s="20"/>
      <c r="C121" s="30" t="s">
        <v>104</v>
      </c>
      <c r="L121" s="20"/>
    </row>
    <row r="122" s="2" customFormat="1" ht="16.5" customHeight="1">
      <c r="A122" s="36"/>
      <c r="B122" s="37"/>
      <c r="C122" s="36"/>
      <c r="D122" s="36"/>
      <c r="E122" s="127" t="s">
        <v>105</v>
      </c>
      <c r="F122" s="36"/>
      <c r="G122" s="36"/>
      <c r="H122" s="36"/>
      <c r="I122" s="36"/>
      <c r="J122" s="36"/>
      <c r="K122" s="36"/>
      <c r="L122" s="53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12" customHeight="1">
      <c r="A123" s="36"/>
      <c r="B123" s="37"/>
      <c r="C123" s="30" t="s">
        <v>106</v>
      </c>
      <c r="D123" s="36"/>
      <c r="E123" s="36"/>
      <c r="F123" s="36"/>
      <c r="G123" s="36"/>
      <c r="H123" s="36"/>
      <c r="I123" s="36"/>
      <c r="J123" s="36"/>
      <c r="K123" s="36"/>
      <c r="L123" s="53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16.5" customHeight="1">
      <c r="A124" s="36"/>
      <c r="B124" s="37"/>
      <c r="C124" s="36"/>
      <c r="D124" s="36"/>
      <c r="E124" s="65" t="str">
        <f>E11</f>
        <v>2023-08-1.3-SO 01 - Vedlejší rozpočtový náklady</v>
      </c>
      <c r="F124" s="36"/>
      <c r="G124" s="36"/>
      <c r="H124" s="36"/>
      <c r="I124" s="36"/>
      <c r="J124" s="36"/>
      <c r="K124" s="36"/>
      <c r="L124" s="53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2" customFormat="1" ht="6.96" customHeight="1">
      <c r="A125" s="36"/>
      <c r="B125" s="37"/>
      <c r="C125" s="36"/>
      <c r="D125" s="36"/>
      <c r="E125" s="36"/>
      <c r="F125" s="36"/>
      <c r="G125" s="36"/>
      <c r="H125" s="36"/>
      <c r="I125" s="36"/>
      <c r="J125" s="36"/>
      <c r="K125" s="36"/>
      <c r="L125" s="53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="2" customFormat="1" ht="12" customHeight="1">
      <c r="A126" s="36"/>
      <c r="B126" s="37"/>
      <c r="C126" s="30" t="s">
        <v>20</v>
      </c>
      <c r="D126" s="36"/>
      <c r="E126" s="36"/>
      <c r="F126" s="25" t="str">
        <f>F14</f>
        <v xml:space="preserve"> </v>
      </c>
      <c r="G126" s="36"/>
      <c r="H126" s="36"/>
      <c r="I126" s="30" t="s">
        <v>22</v>
      </c>
      <c r="J126" s="67" t="str">
        <f>IF(J14="","",J14)</f>
        <v>2. 8. 2023</v>
      </c>
      <c r="K126" s="36"/>
      <c r="L126" s="53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</row>
    <row r="127" s="2" customFormat="1" ht="6.96" customHeight="1">
      <c r="A127" s="36"/>
      <c r="B127" s="37"/>
      <c r="C127" s="36"/>
      <c r="D127" s="36"/>
      <c r="E127" s="36"/>
      <c r="F127" s="36"/>
      <c r="G127" s="36"/>
      <c r="H127" s="36"/>
      <c r="I127" s="36"/>
      <c r="J127" s="36"/>
      <c r="K127" s="36"/>
      <c r="L127" s="53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</row>
    <row r="128" s="2" customFormat="1" ht="15.15" customHeight="1">
      <c r="A128" s="36"/>
      <c r="B128" s="37"/>
      <c r="C128" s="30" t="s">
        <v>24</v>
      </c>
      <c r="D128" s="36"/>
      <c r="E128" s="36"/>
      <c r="F128" s="25" t="str">
        <f>E17</f>
        <v xml:space="preserve"> </v>
      </c>
      <c r="G128" s="36"/>
      <c r="H128" s="36"/>
      <c r="I128" s="30" t="s">
        <v>29</v>
      </c>
      <c r="J128" s="34" t="str">
        <f>E23</f>
        <v xml:space="preserve"> </v>
      </c>
      <c r="K128" s="36"/>
      <c r="L128" s="53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</row>
    <row r="129" s="2" customFormat="1" ht="15.15" customHeight="1">
      <c r="A129" s="36"/>
      <c r="B129" s="37"/>
      <c r="C129" s="30" t="s">
        <v>27</v>
      </c>
      <c r="D129" s="36"/>
      <c r="E129" s="36"/>
      <c r="F129" s="25" t="str">
        <f>IF(E20="","",E20)</f>
        <v>Vyplň údaj</v>
      </c>
      <c r="G129" s="36"/>
      <c r="H129" s="36"/>
      <c r="I129" s="30" t="s">
        <v>31</v>
      </c>
      <c r="J129" s="34" t="str">
        <f>E26</f>
        <v xml:space="preserve"> </v>
      </c>
      <c r="K129" s="36"/>
      <c r="L129" s="53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</row>
    <row r="130" s="2" customFormat="1" ht="10.32" customHeight="1">
      <c r="A130" s="36"/>
      <c r="B130" s="37"/>
      <c r="C130" s="36"/>
      <c r="D130" s="36"/>
      <c r="E130" s="36"/>
      <c r="F130" s="36"/>
      <c r="G130" s="36"/>
      <c r="H130" s="36"/>
      <c r="I130" s="36"/>
      <c r="J130" s="36"/>
      <c r="K130" s="36"/>
      <c r="L130" s="53"/>
      <c r="S130" s="36"/>
      <c r="T130" s="3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</row>
    <row r="131" s="11" customFormat="1" ht="29.28" customHeight="1">
      <c r="A131" s="154"/>
      <c r="B131" s="155"/>
      <c r="C131" s="156" t="s">
        <v>127</v>
      </c>
      <c r="D131" s="157" t="s">
        <v>58</v>
      </c>
      <c r="E131" s="157" t="s">
        <v>54</v>
      </c>
      <c r="F131" s="157" t="s">
        <v>55</v>
      </c>
      <c r="G131" s="157" t="s">
        <v>128</v>
      </c>
      <c r="H131" s="157" t="s">
        <v>129</v>
      </c>
      <c r="I131" s="157" t="s">
        <v>130</v>
      </c>
      <c r="J131" s="157" t="s">
        <v>110</v>
      </c>
      <c r="K131" s="158" t="s">
        <v>131</v>
      </c>
      <c r="L131" s="159"/>
      <c r="M131" s="84" t="s">
        <v>1</v>
      </c>
      <c r="N131" s="85" t="s">
        <v>37</v>
      </c>
      <c r="O131" s="85" t="s">
        <v>132</v>
      </c>
      <c r="P131" s="85" t="s">
        <v>133</v>
      </c>
      <c r="Q131" s="85" t="s">
        <v>134</v>
      </c>
      <c r="R131" s="85" t="s">
        <v>135</v>
      </c>
      <c r="S131" s="85" t="s">
        <v>136</v>
      </c>
      <c r="T131" s="86" t="s">
        <v>137</v>
      </c>
      <c r="U131" s="154"/>
      <c r="V131" s="154"/>
      <c r="W131" s="154"/>
      <c r="X131" s="154"/>
      <c r="Y131" s="154"/>
      <c r="Z131" s="154"/>
      <c r="AA131" s="154"/>
      <c r="AB131" s="154"/>
      <c r="AC131" s="154"/>
      <c r="AD131" s="154"/>
      <c r="AE131" s="154"/>
    </row>
    <row r="132" s="2" customFormat="1" ht="22.8" customHeight="1">
      <c r="A132" s="36"/>
      <c r="B132" s="37"/>
      <c r="C132" s="91" t="s">
        <v>138</v>
      </c>
      <c r="D132" s="36"/>
      <c r="E132" s="36"/>
      <c r="F132" s="36"/>
      <c r="G132" s="36"/>
      <c r="H132" s="36"/>
      <c r="I132" s="36"/>
      <c r="J132" s="160">
        <f>BK132</f>
        <v>0</v>
      </c>
      <c r="K132" s="36"/>
      <c r="L132" s="37"/>
      <c r="M132" s="87"/>
      <c r="N132" s="71"/>
      <c r="O132" s="88"/>
      <c r="P132" s="161">
        <f>P133+P191</f>
        <v>0</v>
      </c>
      <c r="Q132" s="88"/>
      <c r="R132" s="161">
        <f>R133+R191</f>
        <v>528.64514999999994</v>
      </c>
      <c r="S132" s="88"/>
      <c r="T132" s="162">
        <f>T133+T191</f>
        <v>468.82752999999991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7" t="s">
        <v>72</v>
      </c>
      <c r="AU132" s="17" t="s">
        <v>112</v>
      </c>
      <c r="BK132" s="163">
        <f>BK133+BK191</f>
        <v>0</v>
      </c>
    </row>
    <row r="133" s="12" customFormat="1" ht="25.92" customHeight="1">
      <c r="A133" s="12"/>
      <c r="B133" s="164"/>
      <c r="C133" s="12"/>
      <c r="D133" s="165" t="s">
        <v>72</v>
      </c>
      <c r="E133" s="166" t="s">
        <v>139</v>
      </c>
      <c r="F133" s="166" t="s">
        <v>140</v>
      </c>
      <c r="G133" s="12"/>
      <c r="H133" s="12"/>
      <c r="I133" s="167"/>
      <c r="J133" s="168">
        <f>BK133</f>
        <v>0</v>
      </c>
      <c r="K133" s="12"/>
      <c r="L133" s="164"/>
      <c r="M133" s="169"/>
      <c r="N133" s="170"/>
      <c r="O133" s="170"/>
      <c r="P133" s="171">
        <f>P134+P158+P169+P174+P183+P188</f>
        <v>0</v>
      </c>
      <c r="Q133" s="170"/>
      <c r="R133" s="171">
        <f>R134+R158+R169+R174+R183+R188</f>
        <v>528.64514999999994</v>
      </c>
      <c r="S133" s="170"/>
      <c r="T133" s="172">
        <f>T134+T158+T169+T174+T183+T188</f>
        <v>468.82752999999991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65" t="s">
        <v>80</v>
      </c>
      <c r="AT133" s="173" t="s">
        <v>72</v>
      </c>
      <c r="AU133" s="173" t="s">
        <v>73</v>
      </c>
      <c r="AY133" s="165" t="s">
        <v>141</v>
      </c>
      <c r="BK133" s="174">
        <f>BK134+BK158+BK169+BK174+BK183+BK188</f>
        <v>0</v>
      </c>
    </row>
    <row r="134" s="12" customFormat="1" ht="22.8" customHeight="1">
      <c r="A134" s="12"/>
      <c r="B134" s="164"/>
      <c r="C134" s="12"/>
      <c r="D134" s="165" t="s">
        <v>72</v>
      </c>
      <c r="E134" s="175" t="s">
        <v>80</v>
      </c>
      <c r="F134" s="175" t="s">
        <v>142</v>
      </c>
      <c r="G134" s="12"/>
      <c r="H134" s="12"/>
      <c r="I134" s="167"/>
      <c r="J134" s="176">
        <f>BK134</f>
        <v>0</v>
      </c>
      <c r="K134" s="12"/>
      <c r="L134" s="164"/>
      <c r="M134" s="169"/>
      <c r="N134" s="170"/>
      <c r="O134" s="170"/>
      <c r="P134" s="171">
        <f>SUM(P135:P157)</f>
        <v>0</v>
      </c>
      <c r="Q134" s="170"/>
      <c r="R134" s="171">
        <f>SUM(R135:R157)</f>
        <v>0.90795000000000003</v>
      </c>
      <c r="S134" s="170"/>
      <c r="T134" s="172">
        <f>SUM(T135:T157)</f>
        <v>468.74799999999993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65" t="s">
        <v>80</v>
      </c>
      <c r="AT134" s="173" t="s">
        <v>72</v>
      </c>
      <c r="AU134" s="173" t="s">
        <v>80</v>
      </c>
      <c r="AY134" s="165" t="s">
        <v>141</v>
      </c>
      <c r="BK134" s="174">
        <f>SUM(BK135:BK157)</f>
        <v>0</v>
      </c>
    </row>
    <row r="135" s="2" customFormat="1" ht="16.5" customHeight="1">
      <c r="A135" s="36"/>
      <c r="B135" s="177"/>
      <c r="C135" s="178" t="s">
        <v>80</v>
      </c>
      <c r="D135" s="178" t="s">
        <v>143</v>
      </c>
      <c r="E135" s="179" t="s">
        <v>682</v>
      </c>
      <c r="F135" s="180" t="s">
        <v>683</v>
      </c>
      <c r="G135" s="181" t="s">
        <v>146</v>
      </c>
      <c r="H135" s="182">
        <v>420</v>
      </c>
      <c r="I135" s="183"/>
      <c r="J135" s="184">
        <f>ROUND(I135*H135,2)</f>
        <v>0</v>
      </c>
      <c r="K135" s="180" t="s">
        <v>147</v>
      </c>
      <c r="L135" s="37"/>
      <c r="M135" s="185" t="s">
        <v>1</v>
      </c>
      <c r="N135" s="186" t="s">
        <v>38</v>
      </c>
      <c r="O135" s="75"/>
      <c r="P135" s="187">
        <f>O135*H135</f>
        <v>0</v>
      </c>
      <c r="Q135" s="187">
        <v>0</v>
      </c>
      <c r="R135" s="187">
        <f>Q135*H135</f>
        <v>0</v>
      </c>
      <c r="S135" s="187">
        <v>0.35499999999999998</v>
      </c>
      <c r="T135" s="188">
        <f>S135*H135</f>
        <v>149.09999999999999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89" t="s">
        <v>148</v>
      </c>
      <c r="AT135" s="189" t="s">
        <v>143</v>
      </c>
      <c r="AU135" s="189" t="s">
        <v>82</v>
      </c>
      <c r="AY135" s="17" t="s">
        <v>141</v>
      </c>
      <c r="BE135" s="190">
        <f>IF(N135="základní",J135,0)</f>
        <v>0</v>
      </c>
      <c r="BF135" s="190">
        <f>IF(N135="snížená",J135,0)</f>
        <v>0</v>
      </c>
      <c r="BG135" s="190">
        <f>IF(N135="zákl. přenesená",J135,0)</f>
        <v>0</v>
      </c>
      <c r="BH135" s="190">
        <f>IF(N135="sníž. přenesená",J135,0)</f>
        <v>0</v>
      </c>
      <c r="BI135" s="190">
        <f>IF(N135="nulová",J135,0)</f>
        <v>0</v>
      </c>
      <c r="BJ135" s="17" t="s">
        <v>80</v>
      </c>
      <c r="BK135" s="190">
        <f>ROUND(I135*H135,2)</f>
        <v>0</v>
      </c>
      <c r="BL135" s="17" t="s">
        <v>148</v>
      </c>
      <c r="BM135" s="189" t="s">
        <v>82</v>
      </c>
    </row>
    <row r="136" s="2" customFormat="1">
      <c r="A136" s="36"/>
      <c r="B136" s="37"/>
      <c r="C136" s="36"/>
      <c r="D136" s="191" t="s">
        <v>149</v>
      </c>
      <c r="E136" s="36"/>
      <c r="F136" s="192" t="s">
        <v>683</v>
      </c>
      <c r="G136" s="36"/>
      <c r="H136" s="36"/>
      <c r="I136" s="193"/>
      <c r="J136" s="36"/>
      <c r="K136" s="36"/>
      <c r="L136" s="37"/>
      <c r="M136" s="194"/>
      <c r="N136" s="195"/>
      <c r="O136" s="75"/>
      <c r="P136" s="75"/>
      <c r="Q136" s="75"/>
      <c r="R136" s="75"/>
      <c r="S136" s="75"/>
      <c r="T136" s="76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7" t="s">
        <v>149</v>
      </c>
      <c r="AU136" s="17" t="s">
        <v>82</v>
      </c>
    </row>
    <row r="137" s="13" customFormat="1">
      <c r="A137" s="13"/>
      <c r="B137" s="196"/>
      <c r="C137" s="13"/>
      <c r="D137" s="191" t="s">
        <v>150</v>
      </c>
      <c r="E137" s="197" t="s">
        <v>1</v>
      </c>
      <c r="F137" s="198" t="s">
        <v>684</v>
      </c>
      <c r="G137" s="13"/>
      <c r="H137" s="199">
        <v>420</v>
      </c>
      <c r="I137" s="200"/>
      <c r="J137" s="13"/>
      <c r="K137" s="13"/>
      <c r="L137" s="196"/>
      <c r="M137" s="201"/>
      <c r="N137" s="202"/>
      <c r="O137" s="202"/>
      <c r="P137" s="202"/>
      <c r="Q137" s="202"/>
      <c r="R137" s="202"/>
      <c r="S137" s="202"/>
      <c r="T137" s="20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97" t="s">
        <v>150</v>
      </c>
      <c r="AU137" s="197" t="s">
        <v>82</v>
      </c>
      <c r="AV137" s="13" t="s">
        <v>82</v>
      </c>
      <c r="AW137" s="13" t="s">
        <v>30</v>
      </c>
      <c r="AX137" s="13" t="s">
        <v>80</v>
      </c>
      <c r="AY137" s="197" t="s">
        <v>141</v>
      </c>
    </row>
    <row r="138" s="2" customFormat="1" ht="24.15" customHeight="1">
      <c r="A138" s="36"/>
      <c r="B138" s="177"/>
      <c r="C138" s="178" t="s">
        <v>82</v>
      </c>
      <c r="D138" s="178" t="s">
        <v>143</v>
      </c>
      <c r="E138" s="179" t="s">
        <v>685</v>
      </c>
      <c r="F138" s="180" t="s">
        <v>686</v>
      </c>
      <c r="G138" s="181" t="s">
        <v>169</v>
      </c>
      <c r="H138" s="182">
        <v>168</v>
      </c>
      <c r="I138" s="183"/>
      <c r="J138" s="184">
        <f>ROUND(I138*H138,2)</f>
        <v>0</v>
      </c>
      <c r="K138" s="180" t="s">
        <v>147</v>
      </c>
      <c r="L138" s="37"/>
      <c r="M138" s="185" t="s">
        <v>1</v>
      </c>
      <c r="N138" s="186" t="s">
        <v>38</v>
      </c>
      <c r="O138" s="75"/>
      <c r="P138" s="187">
        <f>O138*H138</f>
        <v>0</v>
      </c>
      <c r="Q138" s="187">
        <v>0</v>
      </c>
      <c r="R138" s="187">
        <f>Q138*H138</f>
        <v>0</v>
      </c>
      <c r="S138" s="187">
        <v>1.8999999999999999</v>
      </c>
      <c r="T138" s="188">
        <f>S138*H138</f>
        <v>319.19999999999999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89" t="s">
        <v>148</v>
      </c>
      <c r="AT138" s="189" t="s">
        <v>143</v>
      </c>
      <c r="AU138" s="189" t="s">
        <v>82</v>
      </c>
      <c r="AY138" s="17" t="s">
        <v>141</v>
      </c>
      <c r="BE138" s="190">
        <f>IF(N138="základní",J138,0)</f>
        <v>0</v>
      </c>
      <c r="BF138" s="190">
        <f>IF(N138="snížená",J138,0)</f>
        <v>0</v>
      </c>
      <c r="BG138" s="190">
        <f>IF(N138="zákl. přenesená",J138,0)</f>
        <v>0</v>
      </c>
      <c r="BH138" s="190">
        <f>IF(N138="sníž. přenesená",J138,0)</f>
        <v>0</v>
      </c>
      <c r="BI138" s="190">
        <f>IF(N138="nulová",J138,0)</f>
        <v>0</v>
      </c>
      <c r="BJ138" s="17" t="s">
        <v>80</v>
      </c>
      <c r="BK138" s="190">
        <f>ROUND(I138*H138,2)</f>
        <v>0</v>
      </c>
      <c r="BL138" s="17" t="s">
        <v>148</v>
      </c>
      <c r="BM138" s="189" t="s">
        <v>148</v>
      </c>
    </row>
    <row r="139" s="2" customFormat="1">
      <c r="A139" s="36"/>
      <c r="B139" s="37"/>
      <c r="C139" s="36"/>
      <c r="D139" s="191" t="s">
        <v>149</v>
      </c>
      <c r="E139" s="36"/>
      <c r="F139" s="192" t="s">
        <v>686</v>
      </c>
      <c r="G139" s="36"/>
      <c r="H139" s="36"/>
      <c r="I139" s="193"/>
      <c r="J139" s="36"/>
      <c r="K139" s="36"/>
      <c r="L139" s="37"/>
      <c r="M139" s="194"/>
      <c r="N139" s="195"/>
      <c r="O139" s="75"/>
      <c r="P139" s="75"/>
      <c r="Q139" s="75"/>
      <c r="R139" s="75"/>
      <c r="S139" s="75"/>
      <c r="T139" s="76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7" t="s">
        <v>149</v>
      </c>
      <c r="AU139" s="17" t="s">
        <v>82</v>
      </c>
    </row>
    <row r="140" s="13" customFormat="1">
      <c r="A140" s="13"/>
      <c r="B140" s="196"/>
      <c r="C140" s="13"/>
      <c r="D140" s="191" t="s">
        <v>150</v>
      </c>
      <c r="E140" s="197" t="s">
        <v>1</v>
      </c>
      <c r="F140" s="198" t="s">
        <v>687</v>
      </c>
      <c r="G140" s="13"/>
      <c r="H140" s="199">
        <v>168</v>
      </c>
      <c r="I140" s="200"/>
      <c r="J140" s="13"/>
      <c r="K140" s="13"/>
      <c r="L140" s="196"/>
      <c r="M140" s="201"/>
      <c r="N140" s="202"/>
      <c r="O140" s="202"/>
      <c r="P140" s="202"/>
      <c r="Q140" s="202"/>
      <c r="R140" s="202"/>
      <c r="S140" s="202"/>
      <c r="T140" s="20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97" t="s">
        <v>150</v>
      </c>
      <c r="AU140" s="197" t="s">
        <v>82</v>
      </c>
      <c r="AV140" s="13" t="s">
        <v>82</v>
      </c>
      <c r="AW140" s="13" t="s">
        <v>30</v>
      </c>
      <c r="AX140" s="13" t="s">
        <v>80</v>
      </c>
      <c r="AY140" s="197" t="s">
        <v>141</v>
      </c>
    </row>
    <row r="141" s="2" customFormat="1" ht="16.5" customHeight="1">
      <c r="A141" s="36"/>
      <c r="B141" s="177"/>
      <c r="C141" s="178" t="s">
        <v>156</v>
      </c>
      <c r="D141" s="178" t="s">
        <v>143</v>
      </c>
      <c r="E141" s="179" t="s">
        <v>688</v>
      </c>
      <c r="F141" s="180" t="s">
        <v>689</v>
      </c>
      <c r="G141" s="181" t="s">
        <v>146</v>
      </c>
      <c r="H141" s="182">
        <v>560</v>
      </c>
      <c r="I141" s="183"/>
      <c r="J141" s="184">
        <f>ROUND(I141*H141,2)</f>
        <v>0</v>
      </c>
      <c r="K141" s="180" t="s">
        <v>147</v>
      </c>
      <c r="L141" s="37"/>
      <c r="M141" s="185" t="s">
        <v>1</v>
      </c>
      <c r="N141" s="186" t="s">
        <v>38</v>
      </c>
      <c r="O141" s="75"/>
      <c r="P141" s="187">
        <f>O141*H141</f>
        <v>0</v>
      </c>
      <c r="Q141" s="187">
        <v>0</v>
      </c>
      <c r="R141" s="187">
        <f>Q141*H141</f>
        <v>0</v>
      </c>
      <c r="S141" s="187">
        <v>0.00080000000000000004</v>
      </c>
      <c r="T141" s="188">
        <f>S141*H141</f>
        <v>0.44800000000000001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89" t="s">
        <v>148</v>
      </c>
      <c r="AT141" s="189" t="s">
        <v>143</v>
      </c>
      <c r="AU141" s="189" t="s">
        <v>82</v>
      </c>
      <c r="AY141" s="17" t="s">
        <v>141</v>
      </c>
      <c r="BE141" s="190">
        <f>IF(N141="základní",J141,0)</f>
        <v>0</v>
      </c>
      <c r="BF141" s="190">
        <f>IF(N141="snížená",J141,0)</f>
        <v>0</v>
      </c>
      <c r="BG141" s="190">
        <f>IF(N141="zákl. přenesená",J141,0)</f>
        <v>0</v>
      </c>
      <c r="BH141" s="190">
        <f>IF(N141="sníž. přenesená",J141,0)</f>
        <v>0</v>
      </c>
      <c r="BI141" s="190">
        <f>IF(N141="nulová",J141,0)</f>
        <v>0</v>
      </c>
      <c r="BJ141" s="17" t="s">
        <v>80</v>
      </c>
      <c r="BK141" s="190">
        <f>ROUND(I141*H141,2)</f>
        <v>0</v>
      </c>
      <c r="BL141" s="17" t="s">
        <v>148</v>
      </c>
      <c r="BM141" s="189" t="s">
        <v>160</v>
      </c>
    </row>
    <row r="142" s="2" customFormat="1">
      <c r="A142" s="36"/>
      <c r="B142" s="37"/>
      <c r="C142" s="36"/>
      <c r="D142" s="191" t="s">
        <v>149</v>
      </c>
      <c r="E142" s="36"/>
      <c r="F142" s="192" t="s">
        <v>689</v>
      </c>
      <c r="G142" s="36"/>
      <c r="H142" s="36"/>
      <c r="I142" s="193"/>
      <c r="J142" s="36"/>
      <c r="K142" s="36"/>
      <c r="L142" s="37"/>
      <c r="M142" s="194"/>
      <c r="N142" s="195"/>
      <c r="O142" s="75"/>
      <c r="P142" s="75"/>
      <c r="Q142" s="75"/>
      <c r="R142" s="75"/>
      <c r="S142" s="75"/>
      <c r="T142" s="76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7" t="s">
        <v>149</v>
      </c>
      <c r="AU142" s="17" t="s">
        <v>82</v>
      </c>
    </row>
    <row r="143" s="2" customFormat="1" ht="24.15" customHeight="1">
      <c r="A143" s="36"/>
      <c r="B143" s="177"/>
      <c r="C143" s="178" t="s">
        <v>148</v>
      </c>
      <c r="D143" s="178" t="s">
        <v>143</v>
      </c>
      <c r="E143" s="179" t="s">
        <v>690</v>
      </c>
      <c r="F143" s="180" t="s">
        <v>691</v>
      </c>
      <c r="G143" s="181" t="s">
        <v>159</v>
      </c>
      <c r="H143" s="182">
        <v>15</v>
      </c>
      <c r="I143" s="183"/>
      <c r="J143" s="184">
        <f>ROUND(I143*H143,2)</f>
        <v>0</v>
      </c>
      <c r="K143" s="180" t="s">
        <v>147</v>
      </c>
      <c r="L143" s="37"/>
      <c r="M143" s="185" t="s">
        <v>1</v>
      </c>
      <c r="N143" s="186" t="s">
        <v>38</v>
      </c>
      <c r="O143" s="75"/>
      <c r="P143" s="187">
        <f>O143*H143</f>
        <v>0</v>
      </c>
      <c r="Q143" s="187">
        <v>0.06053</v>
      </c>
      <c r="R143" s="187">
        <f>Q143*H143</f>
        <v>0.90795000000000003</v>
      </c>
      <c r="S143" s="187">
        <v>0</v>
      </c>
      <c r="T143" s="188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89" t="s">
        <v>148</v>
      </c>
      <c r="AT143" s="189" t="s">
        <v>143</v>
      </c>
      <c r="AU143" s="189" t="s">
        <v>82</v>
      </c>
      <c r="AY143" s="17" t="s">
        <v>141</v>
      </c>
      <c r="BE143" s="190">
        <f>IF(N143="základní",J143,0)</f>
        <v>0</v>
      </c>
      <c r="BF143" s="190">
        <f>IF(N143="snížená",J143,0)</f>
        <v>0</v>
      </c>
      <c r="BG143" s="190">
        <f>IF(N143="zákl. přenesená",J143,0)</f>
        <v>0</v>
      </c>
      <c r="BH143" s="190">
        <f>IF(N143="sníž. přenesená",J143,0)</f>
        <v>0</v>
      </c>
      <c r="BI143" s="190">
        <f>IF(N143="nulová",J143,0)</f>
        <v>0</v>
      </c>
      <c r="BJ143" s="17" t="s">
        <v>80</v>
      </c>
      <c r="BK143" s="190">
        <f>ROUND(I143*H143,2)</f>
        <v>0</v>
      </c>
      <c r="BL143" s="17" t="s">
        <v>148</v>
      </c>
      <c r="BM143" s="189" t="s">
        <v>164</v>
      </c>
    </row>
    <row r="144" s="2" customFormat="1">
      <c r="A144" s="36"/>
      <c r="B144" s="37"/>
      <c r="C144" s="36"/>
      <c r="D144" s="191" t="s">
        <v>149</v>
      </c>
      <c r="E144" s="36"/>
      <c r="F144" s="192" t="s">
        <v>691</v>
      </c>
      <c r="G144" s="36"/>
      <c r="H144" s="36"/>
      <c r="I144" s="193"/>
      <c r="J144" s="36"/>
      <c r="K144" s="36"/>
      <c r="L144" s="37"/>
      <c r="M144" s="194"/>
      <c r="N144" s="195"/>
      <c r="O144" s="75"/>
      <c r="P144" s="75"/>
      <c r="Q144" s="75"/>
      <c r="R144" s="75"/>
      <c r="S144" s="75"/>
      <c r="T144" s="76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7" t="s">
        <v>149</v>
      </c>
      <c r="AU144" s="17" t="s">
        <v>82</v>
      </c>
    </row>
    <row r="145" s="13" customFormat="1">
      <c r="A145" s="13"/>
      <c r="B145" s="196"/>
      <c r="C145" s="13"/>
      <c r="D145" s="191" t="s">
        <v>150</v>
      </c>
      <c r="E145" s="197" t="s">
        <v>1</v>
      </c>
      <c r="F145" s="198" t="s">
        <v>692</v>
      </c>
      <c r="G145" s="13"/>
      <c r="H145" s="199">
        <v>15</v>
      </c>
      <c r="I145" s="200"/>
      <c r="J145" s="13"/>
      <c r="K145" s="13"/>
      <c r="L145" s="196"/>
      <c r="M145" s="201"/>
      <c r="N145" s="202"/>
      <c r="O145" s="202"/>
      <c r="P145" s="202"/>
      <c r="Q145" s="202"/>
      <c r="R145" s="202"/>
      <c r="S145" s="202"/>
      <c r="T145" s="20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97" t="s">
        <v>150</v>
      </c>
      <c r="AU145" s="197" t="s">
        <v>82</v>
      </c>
      <c r="AV145" s="13" t="s">
        <v>82</v>
      </c>
      <c r="AW145" s="13" t="s">
        <v>30</v>
      </c>
      <c r="AX145" s="13" t="s">
        <v>73</v>
      </c>
      <c r="AY145" s="197" t="s">
        <v>141</v>
      </c>
    </row>
    <row r="146" s="14" customFormat="1">
      <c r="A146" s="14"/>
      <c r="B146" s="204"/>
      <c r="C146" s="14"/>
      <c r="D146" s="191" t="s">
        <v>150</v>
      </c>
      <c r="E146" s="205" t="s">
        <v>1</v>
      </c>
      <c r="F146" s="206" t="s">
        <v>153</v>
      </c>
      <c r="G146" s="14"/>
      <c r="H146" s="207">
        <v>15</v>
      </c>
      <c r="I146" s="208"/>
      <c r="J146" s="14"/>
      <c r="K146" s="14"/>
      <c r="L146" s="204"/>
      <c r="M146" s="209"/>
      <c r="N146" s="210"/>
      <c r="O146" s="210"/>
      <c r="P146" s="210"/>
      <c r="Q146" s="210"/>
      <c r="R146" s="210"/>
      <c r="S146" s="210"/>
      <c r="T146" s="21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05" t="s">
        <v>150</v>
      </c>
      <c r="AU146" s="205" t="s">
        <v>82</v>
      </c>
      <c r="AV146" s="14" t="s">
        <v>148</v>
      </c>
      <c r="AW146" s="14" t="s">
        <v>30</v>
      </c>
      <c r="AX146" s="14" t="s">
        <v>80</v>
      </c>
      <c r="AY146" s="205" t="s">
        <v>141</v>
      </c>
    </row>
    <row r="147" s="2" customFormat="1" ht="37.8" customHeight="1">
      <c r="A147" s="36"/>
      <c r="B147" s="177"/>
      <c r="C147" s="178" t="s">
        <v>166</v>
      </c>
      <c r="D147" s="178" t="s">
        <v>143</v>
      </c>
      <c r="E147" s="179" t="s">
        <v>201</v>
      </c>
      <c r="F147" s="180" t="s">
        <v>202</v>
      </c>
      <c r="G147" s="181" t="s">
        <v>169</v>
      </c>
      <c r="H147" s="182">
        <v>168</v>
      </c>
      <c r="I147" s="183"/>
      <c r="J147" s="184">
        <f>ROUND(I147*H147,2)</f>
        <v>0</v>
      </c>
      <c r="K147" s="180" t="s">
        <v>147</v>
      </c>
      <c r="L147" s="37"/>
      <c r="M147" s="185" t="s">
        <v>1</v>
      </c>
      <c r="N147" s="186" t="s">
        <v>38</v>
      </c>
      <c r="O147" s="75"/>
      <c r="P147" s="187">
        <f>O147*H147</f>
        <v>0</v>
      </c>
      <c r="Q147" s="187">
        <v>0</v>
      </c>
      <c r="R147" s="187">
        <f>Q147*H147</f>
        <v>0</v>
      </c>
      <c r="S147" s="187">
        <v>0</v>
      </c>
      <c r="T147" s="188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89" t="s">
        <v>148</v>
      </c>
      <c r="AT147" s="189" t="s">
        <v>143</v>
      </c>
      <c r="AU147" s="189" t="s">
        <v>82</v>
      </c>
      <c r="AY147" s="17" t="s">
        <v>141</v>
      </c>
      <c r="BE147" s="190">
        <f>IF(N147="základní",J147,0)</f>
        <v>0</v>
      </c>
      <c r="BF147" s="190">
        <f>IF(N147="snížená",J147,0)</f>
        <v>0</v>
      </c>
      <c r="BG147" s="190">
        <f>IF(N147="zákl. přenesená",J147,0)</f>
        <v>0</v>
      </c>
      <c r="BH147" s="190">
        <f>IF(N147="sníž. přenesená",J147,0)</f>
        <v>0</v>
      </c>
      <c r="BI147" s="190">
        <f>IF(N147="nulová",J147,0)</f>
        <v>0</v>
      </c>
      <c r="BJ147" s="17" t="s">
        <v>80</v>
      </c>
      <c r="BK147" s="190">
        <f>ROUND(I147*H147,2)</f>
        <v>0</v>
      </c>
      <c r="BL147" s="17" t="s">
        <v>148</v>
      </c>
      <c r="BM147" s="189" t="s">
        <v>170</v>
      </c>
    </row>
    <row r="148" s="2" customFormat="1">
      <c r="A148" s="36"/>
      <c r="B148" s="37"/>
      <c r="C148" s="36"/>
      <c r="D148" s="191" t="s">
        <v>149</v>
      </c>
      <c r="E148" s="36"/>
      <c r="F148" s="192" t="s">
        <v>202</v>
      </c>
      <c r="G148" s="36"/>
      <c r="H148" s="36"/>
      <c r="I148" s="193"/>
      <c r="J148" s="36"/>
      <c r="K148" s="36"/>
      <c r="L148" s="37"/>
      <c r="M148" s="194"/>
      <c r="N148" s="195"/>
      <c r="O148" s="75"/>
      <c r="P148" s="75"/>
      <c r="Q148" s="75"/>
      <c r="R148" s="75"/>
      <c r="S148" s="75"/>
      <c r="T148" s="76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7" t="s">
        <v>149</v>
      </c>
      <c r="AU148" s="17" t="s">
        <v>82</v>
      </c>
    </row>
    <row r="149" s="2" customFormat="1" ht="37.8" customHeight="1">
      <c r="A149" s="36"/>
      <c r="B149" s="177"/>
      <c r="C149" s="178" t="s">
        <v>160</v>
      </c>
      <c r="D149" s="178" t="s">
        <v>143</v>
      </c>
      <c r="E149" s="179" t="s">
        <v>205</v>
      </c>
      <c r="F149" s="180" t="s">
        <v>206</v>
      </c>
      <c r="G149" s="181" t="s">
        <v>169</v>
      </c>
      <c r="H149" s="182">
        <v>840</v>
      </c>
      <c r="I149" s="183"/>
      <c r="J149" s="184">
        <f>ROUND(I149*H149,2)</f>
        <v>0</v>
      </c>
      <c r="K149" s="180" t="s">
        <v>147</v>
      </c>
      <c r="L149" s="37"/>
      <c r="M149" s="185" t="s">
        <v>1</v>
      </c>
      <c r="N149" s="186" t="s">
        <v>38</v>
      </c>
      <c r="O149" s="75"/>
      <c r="P149" s="187">
        <f>O149*H149</f>
        <v>0</v>
      </c>
      <c r="Q149" s="187">
        <v>0</v>
      </c>
      <c r="R149" s="187">
        <f>Q149*H149</f>
        <v>0</v>
      </c>
      <c r="S149" s="187">
        <v>0</v>
      </c>
      <c r="T149" s="188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89" t="s">
        <v>148</v>
      </c>
      <c r="AT149" s="189" t="s">
        <v>143</v>
      </c>
      <c r="AU149" s="189" t="s">
        <v>82</v>
      </c>
      <c r="AY149" s="17" t="s">
        <v>141</v>
      </c>
      <c r="BE149" s="190">
        <f>IF(N149="základní",J149,0)</f>
        <v>0</v>
      </c>
      <c r="BF149" s="190">
        <f>IF(N149="snížená",J149,0)</f>
        <v>0</v>
      </c>
      <c r="BG149" s="190">
        <f>IF(N149="zákl. přenesená",J149,0)</f>
        <v>0</v>
      </c>
      <c r="BH149" s="190">
        <f>IF(N149="sníž. přenesená",J149,0)</f>
        <v>0</v>
      </c>
      <c r="BI149" s="190">
        <f>IF(N149="nulová",J149,0)</f>
        <v>0</v>
      </c>
      <c r="BJ149" s="17" t="s">
        <v>80</v>
      </c>
      <c r="BK149" s="190">
        <f>ROUND(I149*H149,2)</f>
        <v>0</v>
      </c>
      <c r="BL149" s="17" t="s">
        <v>148</v>
      </c>
      <c r="BM149" s="189" t="s">
        <v>176</v>
      </c>
    </row>
    <row r="150" s="2" customFormat="1">
      <c r="A150" s="36"/>
      <c r="B150" s="37"/>
      <c r="C150" s="36"/>
      <c r="D150" s="191" t="s">
        <v>149</v>
      </c>
      <c r="E150" s="36"/>
      <c r="F150" s="192" t="s">
        <v>206</v>
      </c>
      <c r="G150" s="36"/>
      <c r="H150" s="36"/>
      <c r="I150" s="193"/>
      <c r="J150" s="36"/>
      <c r="K150" s="36"/>
      <c r="L150" s="37"/>
      <c r="M150" s="194"/>
      <c r="N150" s="195"/>
      <c r="O150" s="75"/>
      <c r="P150" s="75"/>
      <c r="Q150" s="75"/>
      <c r="R150" s="75"/>
      <c r="S150" s="75"/>
      <c r="T150" s="76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7" t="s">
        <v>149</v>
      </c>
      <c r="AU150" s="17" t="s">
        <v>82</v>
      </c>
    </row>
    <row r="151" s="13" customFormat="1">
      <c r="A151" s="13"/>
      <c r="B151" s="196"/>
      <c r="C151" s="13"/>
      <c r="D151" s="191" t="s">
        <v>150</v>
      </c>
      <c r="E151" s="197" t="s">
        <v>1</v>
      </c>
      <c r="F151" s="198" t="s">
        <v>693</v>
      </c>
      <c r="G151" s="13"/>
      <c r="H151" s="199">
        <v>840</v>
      </c>
      <c r="I151" s="200"/>
      <c r="J151" s="13"/>
      <c r="K151" s="13"/>
      <c r="L151" s="196"/>
      <c r="M151" s="201"/>
      <c r="N151" s="202"/>
      <c r="O151" s="202"/>
      <c r="P151" s="202"/>
      <c r="Q151" s="202"/>
      <c r="R151" s="202"/>
      <c r="S151" s="202"/>
      <c r="T151" s="20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97" t="s">
        <v>150</v>
      </c>
      <c r="AU151" s="197" t="s">
        <v>82</v>
      </c>
      <c r="AV151" s="13" t="s">
        <v>82</v>
      </c>
      <c r="AW151" s="13" t="s">
        <v>30</v>
      </c>
      <c r="AX151" s="13" t="s">
        <v>80</v>
      </c>
      <c r="AY151" s="197" t="s">
        <v>141</v>
      </c>
    </row>
    <row r="152" s="2" customFormat="1" ht="16.5" customHeight="1">
      <c r="A152" s="36"/>
      <c r="B152" s="177"/>
      <c r="C152" s="178" t="s">
        <v>177</v>
      </c>
      <c r="D152" s="178" t="s">
        <v>143</v>
      </c>
      <c r="E152" s="179" t="s">
        <v>214</v>
      </c>
      <c r="F152" s="180" t="s">
        <v>215</v>
      </c>
      <c r="G152" s="181" t="s">
        <v>169</v>
      </c>
      <c r="H152" s="182">
        <v>168</v>
      </c>
      <c r="I152" s="183"/>
      <c r="J152" s="184">
        <f>ROUND(I152*H152,2)</f>
        <v>0</v>
      </c>
      <c r="K152" s="180" t="s">
        <v>147</v>
      </c>
      <c r="L152" s="37"/>
      <c r="M152" s="185" t="s">
        <v>1</v>
      </c>
      <c r="N152" s="186" t="s">
        <v>38</v>
      </c>
      <c r="O152" s="75"/>
      <c r="P152" s="187">
        <f>O152*H152</f>
        <v>0</v>
      </c>
      <c r="Q152" s="187">
        <v>0</v>
      </c>
      <c r="R152" s="187">
        <f>Q152*H152</f>
        <v>0</v>
      </c>
      <c r="S152" s="187">
        <v>0</v>
      </c>
      <c r="T152" s="188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89" t="s">
        <v>148</v>
      </c>
      <c r="AT152" s="189" t="s">
        <v>143</v>
      </c>
      <c r="AU152" s="189" t="s">
        <v>82</v>
      </c>
      <c r="AY152" s="17" t="s">
        <v>141</v>
      </c>
      <c r="BE152" s="190">
        <f>IF(N152="základní",J152,0)</f>
        <v>0</v>
      </c>
      <c r="BF152" s="190">
        <f>IF(N152="snížená",J152,0)</f>
        <v>0</v>
      </c>
      <c r="BG152" s="190">
        <f>IF(N152="zákl. přenesená",J152,0)</f>
        <v>0</v>
      </c>
      <c r="BH152" s="190">
        <f>IF(N152="sníž. přenesená",J152,0)</f>
        <v>0</v>
      </c>
      <c r="BI152" s="190">
        <f>IF(N152="nulová",J152,0)</f>
        <v>0</v>
      </c>
      <c r="BJ152" s="17" t="s">
        <v>80</v>
      </c>
      <c r="BK152" s="190">
        <f>ROUND(I152*H152,2)</f>
        <v>0</v>
      </c>
      <c r="BL152" s="17" t="s">
        <v>148</v>
      </c>
      <c r="BM152" s="189" t="s">
        <v>180</v>
      </c>
    </row>
    <row r="153" s="2" customFormat="1">
      <c r="A153" s="36"/>
      <c r="B153" s="37"/>
      <c r="C153" s="36"/>
      <c r="D153" s="191" t="s">
        <v>149</v>
      </c>
      <c r="E153" s="36"/>
      <c r="F153" s="192" t="s">
        <v>215</v>
      </c>
      <c r="G153" s="36"/>
      <c r="H153" s="36"/>
      <c r="I153" s="193"/>
      <c r="J153" s="36"/>
      <c r="K153" s="36"/>
      <c r="L153" s="37"/>
      <c r="M153" s="194"/>
      <c r="N153" s="195"/>
      <c r="O153" s="75"/>
      <c r="P153" s="75"/>
      <c r="Q153" s="75"/>
      <c r="R153" s="75"/>
      <c r="S153" s="75"/>
      <c r="T153" s="76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7" t="s">
        <v>149</v>
      </c>
      <c r="AU153" s="17" t="s">
        <v>82</v>
      </c>
    </row>
    <row r="154" s="2" customFormat="1" ht="24.15" customHeight="1">
      <c r="A154" s="36"/>
      <c r="B154" s="177"/>
      <c r="C154" s="178" t="s">
        <v>164</v>
      </c>
      <c r="D154" s="178" t="s">
        <v>143</v>
      </c>
      <c r="E154" s="179" t="s">
        <v>694</v>
      </c>
      <c r="F154" s="180" t="s">
        <v>695</v>
      </c>
      <c r="G154" s="181" t="s">
        <v>146</v>
      </c>
      <c r="H154" s="182">
        <v>560</v>
      </c>
      <c r="I154" s="183"/>
      <c r="J154" s="184">
        <f>ROUND(I154*H154,2)</f>
        <v>0</v>
      </c>
      <c r="K154" s="180" t="s">
        <v>147</v>
      </c>
      <c r="L154" s="37"/>
      <c r="M154" s="185" t="s">
        <v>1</v>
      </c>
      <c r="N154" s="186" t="s">
        <v>38</v>
      </c>
      <c r="O154" s="75"/>
      <c r="P154" s="187">
        <f>O154*H154</f>
        <v>0</v>
      </c>
      <c r="Q154" s="187">
        <v>0</v>
      </c>
      <c r="R154" s="187">
        <f>Q154*H154</f>
        <v>0</v>
      </c>
      <c r="S154" s="187">
        <v>0</v>
      </c>
      <c r="T154" s="188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89" t="s">
        <v>148</v>
      </c>
      <c r="AT154" s="189" t="s">
        <v>143</v>
      </c>
      <c r="AU154" s="189" t="s">
        <v>82</v>
      </c>
      <c r="AY154" s="17" t="s">
        <v>141</v>
      </c>
      <c r="BE154" s="190">
        <f>IF(N154="základní",J154,0)</f>
        <v>0</v>
      </c>
      <c r="BF154" s="190">
        <f>IF(N154="snížená",J154,0)</f>
        <v>0</v>
      </c>
      <c r="BG154" s="190">
        <f>IF(N154="zákl. přenesená",J154,0)</f>
        <v>0</v>
      </c>
      <c r="BH154" s="190">
        <f>IF(N154="sníž. přenesená",J154,0)</f>
        <v>0</v>
      </c>
      <c r="BI154" s="190">
        <f>IF(N154="nulová",J154,0)</f>
        <v>0</v>
      </c>
      <c r="BJ154" s="17" t="s">
        <v>80</v>
      </c>
      <c r="BK154" s="190">
        <f>ROUND(I154*H154,2)</f>
        <v>0</v>
      </c>
      <c r="BL154" s="17" t="s">
        <v>148</v>
      </c>
      <c r="BM154" s="189" t="s">
        <v>185</v>
      </c>
    </row>
    <row r="155" s="2" customFormat="1">
      <c r="A155" s="36"/>
      <c r="B155" s="37"/>
      <c r="C155" s="36"/>
      <c r="D155" s="191" t="s">
        <v>149</v>
      </c>
      <c r="E155" s="36"/>
      <c r="F155" s="192" t="s">
        <v>695</v>
      </c>
      <c r="G155" s="36"/>
      <c r="H155" s="36"/>
      <c r="I155" s="193"/>
      <c r="J155" s="36"/>
      <c r="K155" s="36"/>
      <c r="L155" s="37"/>
      <c r="M155" s="194"/>
      <c r="N155" s="195"/>
      <c r="O155" s="75"/>
      <c r="P155" s="75"/>
      <c r="Q155" s="75"/>
      <c r="R155" s="75"/>
      <c r="S155" s="75"/>
      <c r="T155" s="76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7" t="s">
        <v>149</v>
      </c>
      <c r="AU155" s="17" t="s">
        <v>82</v>
      </c>
    </row>
    <row r="156" s="13" customFormat="1">
      <c r="A156" s="13"/>
      <c r="B156" s="196"/>
      <c r="C156" s="13"/>
      <c r="D156" s="191" t="s">
        <v>150</v>
      </c>
      <c r="E156" s="197" t="s">
        <v>1</v>
      </c>
      <c r="F156" s="198" t="s">
        <v>696</v>
      </c>
      <c r="G156" s="13"/>
      <c r="H156" s="199">
        <v>560</v>
      </c>
      <c r="I156" s="200"/>
      <c r="J156" s="13"/>
      <c r="K156" s="13"/>
      <c r="L156" s="196"/>
      <c r="M156" s="201"/>
      <c r="N156" s="202"/>
      <c r="O156" s="202"/>
      <c r="P156" s="202"/>
      <c r="Q156" s="202"/>
      <c r="R156" s="202"/>
      <c r="S156" s="202"/>
      <c r="T156" s="20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97" t="s">
        <v>150</v>
      </c>
      <c r="AU156" s="197" t="s">
        <v>82</v>
      </c>
      <c r="AV156" s="13" t="s">
        <v>82</v>
      </c>
      <c r="AW156" s="13" t="s">
        <v>30</v>
      </c>
      <c r="AX156" s="13" t="s">
        <v>73</v>
      </c>
      <c r="AY156" s="197" t="s">
        <v>141</v>
      </c>
    </row>
    <row r="157" s="14" customFormat="1">
      <c r="A157" s="14"/>
      <c r="B157" s="204"/>
      <c r="C157" s="14"/>
      <c r="D157" s="191" t="s">
        <v>150</v>
      </c>
      <c r="E157" s="205" t="s">
        <v>1</v>
      </c>
      <c r="F157" s="206" t="s">
        <v>153</v>
      </c>
      <c r="G157" s="14"/>
      <c r="H157" s="207">
        <v>560</v>
      </c>
      <c r="I157" s="208"/>
      <c r="J157" s="14"/>
      <c r="K157" s="14"/>
      <c r="L157" s="204"/>
      <c r="M157" s="209"/>
      <c r="N157" s="210"/>
      <c r="O157" s="210"/>
      <c r="P157" s="210"/>
      <c r="Q157" s="210"/>
      <c r="R157" s="210"/>
      <c r="S157" s="210"/>
      <c r="T157" s="211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05" t="s">
        <v>150</v>
      </c>
      <c r="AU157" s="205" t="s">
        <v>82</v>
      </c>
      <c r="AV157" s="14" t="s">
        <v>148</v>
      </c>
      <c r="AW157" s="14" t="s">
        <v>30</v>
      </c>
      <c r="AX157" s="14" t="s">
        <v>80</v>
      </c>
      <c r="AY157" s="205" t="s">
        <v>141</v>
      </c>
    </row>
    <row r="158" s="12" customFormat="1" ht="22.8" customHeight="1">
      <c r="A158" s="12"/>
      <c r="B158" s="164"/>
      <c r="C158" s="12"/>
      <c r="D158" s="165" t="s">
        <v>72</v>
      </c>
      <c r="E158" s="175" t="s">
        <v>82</v>
      </c>
      <c r="F158" s="175" t="s">
        <v>222</v>
      </c>
      <c r="G158" s="12"/>
      <c r="H158" s="12"/>
      <c r="I158" s="167"/>
      <c r="J158" s="176">
        <f>BK158</f>
        <v>0</v>
      </c>
      <c r="K158" s="12"/>
      <c r="L158" s="164"/>
      <c r="M158" s="169"/>
      <c r="N158" s="170"/>
      <c r="O158" s="170"/>
      <c r="P158" s="171">
        <f>SUM(P159:P168)</f>
        <v>0</v>
      </c>
      <c r="Q158" s="170"/>
      <c r="R158" s="171">
        <f>SUM(R159:R168)</f>
        <v>527.47399999999993</v>
      </c>
      <c r="S158" s="170"/>
      <c r="T158" s="172">
        <f>SUM(T159:T168)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65" t="s">
        <v>80</v>
      </c>
      <c r="AT158" s="173" t="s">
        <v>72</v>
      </c>
      <c r="AU158" s="173" t="s">
        <v>80</v>
      </c>
      <c r="AY158" s="165" t="s">
        <v>141</v>
      </c>
      <c r="BK158" s="174">
        <f>SUM(BK159:BK168)</f>
        <v>0</v>
      </c>
    </row>
    <row r="159" s="2" customFormat="1" ht="24.15" customHeight="1">
      <c r="A159" s="36"/>
      <c r="B159" s="177"/>
      <c r="C159" s="178" t="s">
        <v>186</v>
      </c>
      <c r="D159" s="178" t="s">
        <v>143</v>
      </c>
      <c r="E159" s="179" t="s">
        <v>697</v>
      </c>
      <c r="F159" s="180" t="s">
        <v>698</v>
      </c>
      <c r="G159" s="181" t="s">
        <v>169</v>
      </c>
      <c r="H159" s="182">
        <v>168</v>
      </c>
      <c r="I159" s="183"/>
      <c r="J159" s="184">
        <f>ROUND(I159*H159,2)</f>
        <v>0</v>
      </c>
      <c r="K159" s="180" t="s">
        <v>147</v>
      </c>
      <c r="L159" s="37"/>
      <c r="M159" s="185" t="s">
        <v>1</v>
      </c>
      <c r="N159" s="186" t="s">
        <v>38</v>
      </c>
      <c r="O159" s="75"/>
      <c r="P159" s="187">
        <f>O159*H159</f>
        <v>0</v>
      </c>
      <c r="Q159" s="187">
        <v>1.9312499999999999</v>
      </c>
      <c r="R159" s="187">
        <f>Q159*H159</f>
        <v>324.44999999999999</v>
      </c>
      <c r="S159" s="187">
        <v>0</v>
      </c>
      <c r="T159" s="188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89" t="s">
        <v>148</v>
      </c>
      <c r="AT159" s="189" t="s">
        <v>143</v>
      </c>
      <c r="AU159" s="189" t="s">
        <v>82</v>
      </c>
      <c r="AY159" s="17" t="s">
        <v>141</v>
      </c>
      <c r="BE159" s="190">
        <f>IF(N159="základní",J159,0)</f>
        <v>0</v>
      </c>
      <c r="BF159" s="190">
        <f>IF(N159="snížená",J159,0)</f>
        <v>0</v>
      </c>
      <c r="BG159" s="190">
        <f>IF(N159="zákl. přenesená",J159,0)</f>
        <v>0</v>
      </c>
      <c r="BH159" s="190">
        <f>IF(N159="sníž. přenesená",J159,0)</f>
        <v>0</v>
      </c>
      <c r="BI159" s="190">
        <f>IF(N159="nulová",J159,0)</f>
        <v>0</v>
      </c>
      <c r="BJ159" s="17" t="s">
        <v>80</v>
      </c>
      <c r="BK159" s="190">
        <f>ROUND(I159*H159,2)</f>
        <v>0</v>
      </c>
      <c r="BL159" s="17" t="s">
        <v>148</v>
      </c>
      <c r="BM159" s="189" t="s">
        <v>189</v>
      </c>
    </row>
    <row r="160" s="2" customFormat="1">
      <c r="A160" s="36"/>
      <c r="B160" s="37"/>
      <c r="C160" s="36"/>
      <c r="D160" s="191" t="s">
        <v>149</v>
      </c>
      <c r="E160" s="36"/>
      <c r="F160" s="192" t="s">
        <v>698</v>
      </c>
      <c r="G160" s="36"/>
      <c r="H160" s="36"/>
      <c r="I160" s="193"/>
      <c r="J160" s="36"/>
      <c r="K160" s="36"/>
      <c r="L160" s="37"/>
      <c r="M160" s="194"/>
      <c r="N160" s="195"/>
      <c r="O160" s="75"/>
      <c r="P160" s="75"/>
      <c r="Q160" s="75"/>
      <c r="R160" s="75"/>
      <c r="S160" s="75"/>
      <c r="T160" s="76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7" t="s">
        <v>149</v>
      </c>
      <c r="AU160" s="17" t="s">
        <v>82</v>
      </c>
    </row>
    <row r="161" s="13" customFormat="1">
      <c r="A161" s="13"/>
      <c r="B161" s="196"/>
      <c r="C161" s="13"/>
      <c r="D161" s="191" t="s">
        <v>150</v>
      </c>
      <c r="E161" s="197" t="s">
        <v>1</v>
      </c>
      <c r="F161" s="198" t="s">
        <v>699</v>
      </c>
      <c r="G161" s="13"/>
      <c r="H161" s="199">
        <v>168</v>
      </c>
      <c r="I161" s="200"/>
      <c r="J161" s="13"/>
      <c r="K161" s="13"/>
      <c r="L161" s="196"/>
      <c r="M161" s="201"/>
      <c r="N161" s="202"/>
      <c r="O161" s="202"/>
      <c r="P161" s="202"/>
      <c r="Q161" s="202"/>
      <c r="R161" s="202"/>
      <c r="S161" s="202"/>
      <c r="T161" s="20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97" t="s">
        <v>150</v>
      </c>
      <c r="AU161" s="197" t="s">
        <v>82</v>
      </c>
      <c r="AV161" s="13" t="s">
        <v>82</v>
      </c>
      <c r="AW161" s="13" t="s">
        <v>30</v>
      </c>
      <c r="AX161" s="13" t="s">
        <v>73</v>
      </c>
      <c r="AY161" s="197" t="s">
        <v>141</v>
      </c>
    </row>
    <row r="162" s="14" customFormat="1">
      <c r="A162" s="14"/>
      <c r="B162" s="204"/>
      <c r="C162" s="14"/>
      <c r="D162" s="191" t="s">
        <v>150</v>
      </c>
      <c r="E162" s="205" t="s">
        <v>1</v>
      </c>
      <c r="F162" s="206" t="s">
        <v>153</v>
      </c>
      <c r="G162" s="14"/>
      <c r="H162" s="207">
        <v>168</v>
      </c>
      <c r="I162" s="208"/>
      <c r="J162" s="14"/>
      <c r="K162" s="14"/>
      <c r="L162" s="204"/>
      <c r="M162" s="209"/>
      <c r="N162" s="210"/>
      <c r="O162" s="210"/>
      <c r="P162" s="210"/>
      <c r="Q162" s="210"/>
      <c r="R162" s="210"/>
      <c r="S162" s="210"/>
      <c r="T162" s="211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05" t="s">
        <v>150</v>
      </c>
      <c r="AU162" s="205" t="s">
        <v>82</v>
      </c>
      <c r="AV162" s="14" t="s">
        <v>148</v>
      </c>
      <c r="AW162" s="14" t="s">
        <v>30</v>
      </c>
      <c r="AX162" s="14" t="s">
        <v>80</v>
      </c>
      <c r="AY162" s="205" t="s">
        <v>141</v>
      </c>
    </row>
    <row r="163" s="2" customFormat="1" ht="24.15" customHeight="1">
      <c r="A163" s="36"/>
      <c r="B163" s="177"/>
      <c r="C163" s="178" t="s">
        <v>170</v>
      </c>
      <c r="D163" s="178" t="s">
        <v>143</v>
      </c>
      <c r="E163" s="179" t="s">
        <v>700</v>
      </c>
      <c r="F163" s="180" t="s">
        <v>701</v>
      </c>
      <c r="G163" s="181" t="s">
        <v>146</v>
      </c>
      <c r="H163" s="182">
        <v>420</v>
      </c>
      <c r="I163" s="183"/>
      <c r="J163" s="184">
        <f>ROUND(I163*H163,2)</f>
        <v>0</v>
      </c>
      <c r="K163" s="180" t="s">
        <v>147</v>
      </c>
      <c r="L163" s="37"/>
      <c r="M163" s="185" t="s">
        <v>1</v>
      </c>
      <c r="N163" s="186" t="s">
        <v>38</v>
      </c>
      <c r="O163" s="75"/>
      <c r="P163" s="187">
        <f>O163*H163</f>
        <v>0</v>
      </c>
      <c r="Q163" s="187">
        <v>0.108</v>
      </c>
      <c r="R163" s="187">
        <f>Q163*H163</f>
        <v>45.359999999999999</v>
      </c>
      <c r="S163" s="187">
        <v>0</v>
      </c>
      <c r="T163" s="188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189" t="s">
        <v>148</v>
      </c>
      <c r="AT163" s="189" t="s">
        <v>143</v>
      </c>
      <c r="AU163" s="189" t="s">
        <v>82</v>
      </c>
      <c r="AY163" s="17" t="s">
        <v>141</v>
      </c>
      <c r="BE163" s="190">
        <f>IF(N163="základní",J163,0)</f>
        <v>0</v>
      </c>
      <c r="BF163" s="190">
        <f>IF(N163="snížená",J163,0)</f>
        <v>0</v>
      </c>
      <c r="BG163" s="190">
        <f>IF(N163="zákl. přenesená",J163,0)</f>
        <v>0</v>
      </c>
      <c r="BH163" s="190">
        <f>IF(N163="sníž. přenesená",J163,0)</f>
        <v>0</v>
      </c>
      <c r="BI163" s="190">
        <f>IF(N163="nulová",J163,0)</f>
        <v>0</v>
      </c>
      <c r="BJ163" s="17" t="s">
        <v>80</v>
      </c>
      <c r="BK163" s="190">
        <f>ROUND(I163*H163,2)</f>
        <v>0</v>
      </c>
      <c r="BL163" s="17" t="s">
        <v>148</v>
      </c>
      <c r="BM163" s="189" t="s">
        <v>195</v>
      </c>
    </row>
    <row r="164" s="2" customFormat="1">
      <c r="A164" s="36"/>
      <c r="B164" s="37"/>
      <c r="C164" s="36"/>
      <c r="D164" s="191" t="s">
        <v>149</v>
      </c>
      <c r="E164" s="36"/>
      <c r="F164" s="192" t="s">
        <v>701</v>
      </c>
      <c r="G164" s="36"/>
      <c r="H164" s="36"/>
      <c r="I164" s="193"/>
      <c r="J164" s="36"/>
      <c r="K164" s="36"/>
      <c r="L164" s="37"/>
      <c r="M164" s="194"/>
      <c r="N164" s="195"/>
      <c r="O164" s="75"/>
      <c r="P164" s="75"/>
      <c r="Q164" s="75"/>
      <c r="R164" s="75"/>
      <c r="S164" s="75"/>
      <c r="T164" s="76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7" t="s">
        <v>149</v>
      </c>
      <c r="AU164" s="17" t="s">
        <v>82</v>
      </c>
    </row>
    <row r="165" s="13" customFormat="1">
      <c r="A165" s="13"/>
      <c r="B165" s="196"/>
      <c r="C165" s="13"/>
      <c r="D165" s="191" t="s">
        <v>150</v>
      </c>
      <c r="E165" s="197" t="s">
        <v>1</v>
      </c>
      <c r="F165" s="198" t="s">
        <v>684</v>
      </c>
      <c r="G165" s="13"/>
      <c r="H165" s="199">
        <v>420</v>
      </c>
      <c r="I165" s="200"/>
      <c r="J165" s="13"/>
      <c r="K165" s="13"/>
      <c r="L165" s="196"/>
      <c r="M165" s="201"/>
      <c r="N165" s="202"/>
      <c r="O165" s="202"/>
      <c r="P165" s="202"/>
      <c r="Q165" s="202"/>
      <c r="R165" s="202"/>
      <c r="S165" s="202"/>
      <c r="T165" s="20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97" t="s">
        <v>150</v>
      </c>
      <c r="AU165" s="197" t="s">
        <v>82</v>
      </c>
      <c r="AV165" s="13" t="s">
        <v>82</v>
      </c>
      <c r="AW165" s="13" t="s">
        <v>30</v>
      </c>
      <c r="AX165" s="13" t="s">
        <v>73</v>
      </c>
      <c r="AY165" s="197" t="s">
        <v>141</v>
      </c>
    </row>
    <row r="166" s="14" customFormat="1">
      <c r="A166" s="14"/>
      <c r="B166" s="204"/>
      <c r="C166" s="14"/>
      <c r="D166" s="191" t="s">
        <v>150</v>
      </c>
      <c r="E166" s="205" t="s">
        <v>1</v>
      </c>
      <c r="F166" s="206" t="s">
        <v>153</v>
      </c>
      <c r="G166" s="14"/>
      <c r="H166" s="207">
        <v>420</v>
      </c>
      <c r="I166" s="208"/>
      <c r="J166" s="14"/>
      <c r="K166" s="14"/>
      <c r="L166" s="204"/>
      <c r="M166" s="209"/>
      <c r="N166" s="210"/>
      <c r="O166" s="210"/>
      <c r="P166" s="210"/>
      <c r="Q166" s="210"/>
      <c r="R166" s="210"/>
      <c r="S166" s="210"/>
      <c r="T166" s="211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05" t="s">
        <v>150</v>
      </c>
      <c r="AU166" s="205" t="s">
        <v>82</v>
      </c>
      <c r="AV166" s="14" t="s">
        <v>148</v>
      </c>
      <c r="AW166" s="14" t="s">
        <v>30</v>
      </c>
      <c r="AX166" s="14" t="s">
        <v>80</v>
      </c>
      <c r="AY166" s="205" t="s">
        <v>141</v>
      </c>
    </row>
    <row r="167" s="2" customFormat="1" ht="16.5" customHeight="1">
      <c r="A167" s="36"/>
      <c r="B167" s="177"/>
      <c r="C167" s="212" t="s">
        <v>197</v>
      </c>
      <c r="D167" s="212" t="s">
        <v>191</v>
      </c>
      <c r="E167" s="213" t="s">
        <v>702</v>
      </c>
      <c r="F167" s="214" t="s">
        <v>703</v>
      </c>
      <c r="G167" s="215" t="s">
        <v>225</v>
      </c>
      <c r="H167" s="216">
        <v>104</v>
      </c>
      <c r="I167" s="217"/>
      <c r="J167" s="218">
        <f>ROUND(I167*H167,2)</f>
        <v>0</v>
      </c>
      <c r="K167" s="214" t="s">
        <v>147</v>
      </c>
      <c r="L167" s="219"/>
      <c r="M167" s="220" t="s">
        <v>1</v>
      </c>
      <c r="N167" s="221" t="s">
        <v>38</v>
      </c>
      <c r="O167" s="75"/>
      <c r="P167" s="187">
        <f>O167*H167</f>
        <v>0</v>
      </c>
      <c r="Q167" s="187">
        <v>1.516</v>
      </c>
      <c r="R167" s="187">
        <f>Q167*H167</f>
        <v>157.66399999999999</v>
      </c>
      <c r="S167" s="187">
        <v>0</v>
      </c>
      <c r="T167" s="188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189" t="s">
        <v>164</v>
      </c>
      <c r="AT167" s="189" t="s">
        <v>191</v>
      </c>
      <c r="AU167" s="189" t="s">
        <v>82</v>
      </c>
      <c r="AY167" s="17" t="s">
        <v>141</v>
      </c>
      <c r="BE167" s="190">
        <f>IF(N167="základní",J167,0)</f>
        <v>0</v>
      </c>
      <c r="BF167" s="190">
        <f>IF(N167="snížená",J167,0)</f>
        <v>0</v>
      </c>
      <c r="BG167" s="190">
        <f>IF(N167="zákl. přenesená",J167,0)</f>
        <v>0</v>
      </c>
      <c r="BH167" s="190">
        <f>IF(N167="sníž. přenesená",J167,0)</f>
        <v>0</v>
      </c>
      <c r="BI167" s="190">
        <f>IF(N167="nulová",J167,0)</f>
        <v>0</v>
      </c>
      <c r="BJ167" s="17" t="s">
        <v>80</v>
      </c>
      <c r="BK167" s="190">
        <f>ROUND(I167*H167,2)</f>
        <v>0</v>
      </c>
      <c r="BL167" s="17" t="s">
        <v>148</v>
      </c>
      <c r="BM167" s="189" t="s">
        <v>704</v>
      </c>
    </row>
    <row r="168" s="2" customFormat="1">
      <c r="A168" s="36"/>
      <c r="B168" s="37"/>
      <c r="C168" s="36"/>
      <c r="D168" s="191" t="s">
        <v>149</v>
      </c>
      <c r="E168" s="36"/>
      <c r="F168" s="192" t="s">
        <v>703</v>
      </c>
      <c r="G168" s="36"/>
      <c r="H168" s="36"/>
      <c r="I168" s="193"/>
      <c r="J168" s="36"/>
      <c r="K168" s="36"/>
      <c r="L168" s="37"/>
      <c r="M168" s="194"/>
      <c r="N168" s="195"/>
      <c r="O168" s="75"/>
      <c r="P168" s="75"/>
      <c r="Q168" s="75"/>
      <c r="R168" s="75"/>
      <c r="S168" s="75"/>
      <c r="T168" s="76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7" t="s">
        <v>149</v>
      </c>
      <c r="AU168" s="17" t="s">
        <v>82</v>
      </c>
    </row>
    <row r="169" s="12" customFormat="1" ht="22.8" customHeight="1">
      <c r="A169" s="12"/>
      <c r="B169" s="164"/>
      <c r="C169" s="12"/>
      <c r="D169" s="165" t="s">
        <v>72</v>
      </c>
      <c r="E169" s="175" t="s">
        <v>148</v>
      </c>
      <c r="F169" s="175" t="s">
        <v>270</v>
      </c>
      <c r="G169" s="12"/>
      <c r="H169" s="12"/>
      <c r="I169" s="167"/>
      <c r="J169" s="176">
        <f>BK169</f>
        <v>0</v>
      </c>
      <c r="K169" s="12"/>
      <c r="L169" s="164"/>
      <c r="M169" s="169"/>
      <c r="N169" s="170"/>
      <c r="O169" s="170"/>
      <c r="P169" s="171">
        <f>SUM(P170:P173)</f>
        <v>0</v>
      </c>
      <c r="Q169" s="170"/>
      <c r="R169" s="171">
        <f>SUM(R170:R173)</f>
        <v>0</v>
      </c>
      <c r="S169" s="170"/>
      <c r="T169" s="172">
        <f>SUM(T170:T173)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165" t="s">
        <v>80</v>
      </c>
      <c r="AT169" s="173" t="s">
        <v>72</v>
      </c>
      <c r="AU169" s="173" t="s">
        <v>80</v>
      </c>
      <c r="AY169" s="165" t="s">
        <v>141</v>
      </c>
      <c r="BK169" s="174">
        <f>SUM(BK170:BK173)</f>
        <v>0</v>
      </c>
    </row>
    <row r="170" s="2" customFormat="1" ht="24.15" customHeight="1">
      <c r="A170" s="36"/>
      <c r="B170" s="177"/>
      <c r="C170" s="178" t="s">
        <v>176</v>
      </c>
      <c r="D170" s="178" t="s">
        <v>143</v>
      </c>
      <c r="E170" s="179" t="s">
        <v>705</v>
      </c>
      <c r="F170" s="180" t="s">
        <v>706</v>
      </c>
      <c r="G170" s="181" t="s">
        <v>278</v>
      </c>
      <c r="H170" s="182">
        <v>79.530000000000001</v>
      </c>
      <c r="I170" s="183"/>
      <c r="J170" s="184">
        <f>ROUND(I170*H170,2)</f>
        <v>0</v>
      </c>
      <c r="K170" s="180" t="s">
        <v>147</v>
      </c>
      <c r="L170" s="37"/>
      <c r="M170" s="185" t="s">
        <v>1</v>
      </c>
      <c r="N170" s="186" t="s">
        <v>38</v>
      </c>
      <c r="O170" s="75"/>
      <c r="P170" s="187">
        <f>O170*H170</f>
        <v>0</v>
      </c>
      <c r="Q170" s="187">
        <v>0</v>
      </c>
      <c r="R170" s="187">
        <f>Q170*H170</f>
        <v>0</v>
      </c>
      <c r="S170" s="187">
        <v>0</v>
      </c>
      <c r="T170" s="188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89" t="s">
        <v>148</v>
      </c>
      <c r="AT170" s="189" t="s">
        <v>143</v>
      </c>
      <c r="AU170" s="189" t="s">
        <v>82</v>
      </c>
      <c r="AY170" s="17" t="s">
        <v>141</v>
      </c>
      <c r="BE170" s="190">
        <f>IF(N170="základní",J170,0)</f>
        <v>0</v>
      </c>
      <c r="BF170" s="190">
        <f>IF(N170="snížená",J170,0)</f>
        <v>0</v>
      </c>
      <c r="BG170" s="190">
        <f>IF(N170="zákl. přenesená",J170,0)</f>
        <v>0</v>
      </c>
      <c r="BH170" s="190">
        <f>IF(N170="sníž. přenesená",J170,0)</f>
        <v>0</v>
      </c>
      <c r="BI170" s="190">
        <f>IF(N170="nulová",J170,0)</f>
        <v>0</v>
      </c>
      <c r="BJ170" s="17" t="s">
        <v>80</v>
      </c>
      <c r="BK170" s="190">
        <f>ROUND(I170*H170,2)</f>
        <v>0</v>
      </c>
      <c r="BL170" s="17" t="s">
        <v>148</v>
      </c>
      <c r="BM170" s="189" t="s">
        <v>203</v>
      </c>
    </row>
    <row r="171" s="2" customFormat="1">
      <c r="A171" s="36"/>
      <c r="B171" s="37"/>
      <c r="C171" s="36"/>
      <c r="D171" s="191" t="s">
        <v>149</v>
      </c>
      <c r="E171" s="36"/>
      <c r="F171" s="192" t="s">
        <v>706</v>
      </c>
      <c r="G171" s="36"/>
      <c r="H171" s="36"/>
      <c r="I171" s="193"/>
      <c r="J171" s="36"/>
      <c r="K171" s="36"/>
      <c r="L171" s="37"/>
      <c r="M171" s="194"/>
      <c r="N171" s="195"/>
      <c r="O171" s="75"/>
      <c r="P171" s="75"/>
      <c r="Q171" s="75"/>
      <c r="R171" s="75"/>
      <c r="S171" s="75"/>
      <c r="T171" s="76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7" t="s">
        <v>149</v>
      </c>
      <c r="AU171" s="17" t="s">
        <v>82</v>
      </c>
    </row>
    <row r="172" s="13" customFormat="1">
      <c r="A172" s="13"/>
      <c r="B172" s="196"/>
      <c r="C172" s="13"/>
      <c r="D172" s="191" t="s">
        <v>150</v>
      </c>
      <c r="E172" s="197" t="s">
        <v>1</v>
      </c>
      <c r="F172" s="198" t="s">
        <v>707</v>
      </c>
      <c r="G172" s="13"/>
      <c r="H172" s="199">
        <v>79.530000000000001</v>
      </c>
      <c r="I172" s="200"/>
      <c r="J172" s="13"/>
      <c r="K172" s="13"/>
      <c r="L172" s="196"/>
      <c r="M172" s="201"/>
      <c r="N172" s="202"/>
      <c r="O172" s="202"/>
      <c r="P172" s="202"/>
      <c r="Q172" s="202"/>
      <c r="R172" s="202"/>
      <c r="S172" s="202"/>
      <c r="T172" s="20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97" t="s">
        <v>150</v>
      </c>
      <c r="AU172" s="197" t="s">
        <v>82</v>
      </c>
      <c r="AV172" s="13" t="s">
        <v>82</v>
      </c>
      <c r="AW172" s="13" t="s">
        <v>30</v>
      </c>
      <c r="AX172" s="13" t="s">
        <v>73</v>
      </c>
      <c r="AY172" s="197" t="s">
        <v>141</v>
      </c>
    </row>
    <row r="173" s="14" customFormat="1">
      <c r="A173" s="14"/>
      <c r="B173" s="204"/>
      <c r="C173" s="14"/>
      <c r="D173" s="191" t="s">
        <v>150</v>
      </c>
      <c r="E173" s="205" t="s">
        <v>1</v>
      </c>
      <c r="F173" s="206" t="s">
        <v>153</v>
      </c>
      <c r="G173" s="14"/>
      <c r="H173" s="207">
        <v>79.530000000000001</v>
      </c>
      <c r="I173" s="208"/>
      <c r="J173" s="14"/>
      <c r="K173" s="14"/>
      <c r="L173" s="204"/>
      <c r="M173" s="209"/>
      <c r="N173" s="210"/>
      <c r="O173" s="210"/>
      <c r="P173" s="210"/>
      <c r="Q173" s="210"/>
      <c r="R173" s="210"/>
      <c r="S173" s="210"/>
      <c r="T173" s="21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05" t="s">
        <v>150</v>
      </c>
      <c r="AU173" s="205" t="s">
        <v>82</v>
      </c>
      <c r="AV173" s="14" t="s">
        <v>148</v>
      </c>
      <c r="AW173" s="14" t="s">
        <v>30</v>
      </c>
      <c r="AX173" s="14" t="s">
        <v>80</v>
      </c>
      <c r="AY173" s="205" t="s">
        <v>141</v>
      </c>
    </row>
    <row r="174" s="12" customFormat="1" ht="22.8" customHeight="1">
      <c r="A174" s="12"/>
      <c r="B174" s="164"/>
      <c r="C174" s="12"/>
      <c r="D174" s="165" t="s">
        <v>72</v>
      </c>
      <c r="E174" s="175" t="s">
        <v>186</v>
      </c>
      <c r="F174" s="175" t="s">
        <v>321</v>
      </c>
      <c r="G174" s="12"/>
      <c r="H174" s="12"/>
      <c r="I174" s="167"/>
      <c r="J174" s="176">
        <f>BK174</f>
        <v>0</v>
      </c>
      <c r="K174" s="12"/>
      <c r="L174" s="164"/>
      <c r="M174" s="169"/>
      <c r="N174" s="170"/>
      <c r="O174" s="170"/>
      <c r="P174" s="171">
        <f>SUM(P175:P182)</f>
        <v>0</v>
      </c>
      <c r="Q174" s="170"/>
      <c r="R174" s="171">
        <f>SUM(R175:R182)</f>
        <v>0.26319999999999999</v>
      </c>
      <c r="S174" s="170"/>
      <c r="T174" s="172">
        <f>SUM(T175:T182)</f>
        <v>0.079530000000000003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165" t="s">
        <v>80</v>
      </c>
      <c r="AT174" s="173" t="s">
        <v>72</v>
      </c>
      <c r="AU174" s="173" t="s">
        <v>80</v>
      </c>
      <c r="AY174" s="165" t="s">
        <v>141</v>
      </c>
      <c r="BK174" s="174">
        <f>SUM(BK175:BK182)</f>
        <v>0</v>
      </c>
    </row>
    <row r="175" s="2" customFormat="1" ht="24.15" customHeight="1">
      <c r="A175" s="36"/>
      <c r="B175" s="177"/>
      <c r="C175" s="178" t="s">
        <v>204</v>
      </c>
      <c r="D175" s="178" t="s">
        <v>143</v>
      </c>
      <c r="E175" s="179" t="s">
        <v>708</v>
      </c>
      <c r="F175" s="180" t="s">
        <v>709</v>
      </c>
      <c r="G175" s="181" t="s">
        <v>146</v>
      </c>
      <c r="H175" s="182">
        <v>560</v>
      </c>
      <c r="I175" s="183"/>
      <c r="J175" s="184">
        <f>ROUND(I175*H175,2)</f>
        <v>0</v>
      </c>
      <c r="K175" s="180" t="s">
        <v>147</v>
      </c>
      <c r="L175" s="37"/>
      <c r="M175" s="185" t="s">
        <v>1</v>
      </c>
      <c r="N175" s="186" t="s">
        <v>38</v>
      </c>
      <c r="O175" s="75"/>
      <c r="P175" s="187">
        <f>O175*H175</f>
        <v>0</v>
      </c>
      <c r="Q175" s="187">
        <v>0.00046999999999999999</v>
      </c>
      <c r="R175" s="187">
        <f>Q175*H175</f>
        <v>0.26319999999999999</v>
      </c>
      <c r="S175" s="187">
        <v>0</v>
      </c>
      <c r="T175" s="188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189" t="s">
        <v>148</v>
      </c>
      <c r="AT175" s="189" t="s">
        <v>143</v>
      </c>
      <c r="AU175" s="189" t="s">
        <v>82</v>
      </c>
      <c r="AY175" s="17" t="s">
        <v>141</v>
      </c>
      <c r="BE175" s="190">
        <f>IF(N175="základní",J175,0)</f>
        <v>0</v>
      </c>
      <c r="BF175" s="190">
        <f>IF(N175="snížená",J175,0)</f>
        <v>0</v>
      </c>
      <c r="BG175" s="190">
        <f>IF(N175="zákl. přenesená",J175,0)</f>
        <v>0</v>
      </c>
      <c r="BH175" s="190">
        <f>IF(N175="sníž. přenesená",J175,0)</f>
        <v>0</v>
      </c>
      <c r="BI175" s="190">
        <f>IF(N175="nulová",J175,0)</f>
        <v>0</v>
      </c>
      <c r="BJ175" s="17" t="s">
        <v>80</v>
      </c>
      <c r="BK175" s="190">
        <f>ROUND(I175*H175,2)</f>
        <v>0</v>
      </c>
      <c r="BL175" s="17" t="s">
        <v>148</v>
      </c>
      <c r="BM175" s="189" t="s">
        <v>207</v>
      </c>
    </row>
    <row r="176" s="2" customFormat="1">
      <c r="A176" s="36"/>
      <c r="B176" s="37"/>
      <c r="C176" s="36"/>
      <c r="D176" s="191" t="s">
        <v>149</v>
      </c>
      <c r="E176" s="36"/>
      <c r="F176" s="192" t="s">
        <v>709</v>
      </c>
      <c r="G176" s="36"/>
      <c r="H176" s="36"/>
      <c r="I176" s="193"/>
      <c r="J176" s="36"/>
      <c r="K176" s="36"/>
      <c r="L176" s="37"/>
      <c r="M176" s="194"/>
      <c r="N176" s="195"/>
      <c r="O176" s="75"/>
      <c r="P176" s="75"/>
      <c r="Q176" s="75"/>
      <c r="R176" s="75"/>
      <c r="S176" s="75"/>
      <c r="T176" s="76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7" t="s">
        <v>149</v>
      </c>
      <c r="AU176" s="17" t="s">
        <v>82</v>
      </c>
    </row>
    <row r="177" s="13" customFormat="1">
      <c r="A177" s="13"/>
      <c r="B177" s="196"/>
      <c r="C177" s="13"/>
      <c r="D177" s="191" t="s">
        <v>150</v>
      </c>
      <c r="E177" s="197" t="s">
        <v>1</v>
      </c>
      <c r="F177" s="198" t="s">
        <v>710</v>
      </c>
      <c r="G177" s="13"/>
      <c r="H177" s="199">
        <v>560</v>
      </c>
      <c r="I177" s="200"/>
      <c r="J177" s="13"/>
      <c r="K177" s="13"/>
      <c r="L177" s="196"/>
      <c r="M177" s="201"/>
      <c r="N177" s="202"/>
      <c r="O177" s="202"/>
      <c r="P177" s="202"/>
      <c r="Q177" s="202"/>
      <c r="R177" s="202"/>
      <c r="S177" s="202"/>
      <c r="T177" s="20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97" t="s">
        <v>150</v>
      </c>
      <c r="AU177" s="197" t="s">
        <v>82</v>
      </c>
      <c r="AV177" s="13" t="s">
        <v>82</v>
      </c>
      <c r="AW177" s="13" t="s">
        <v>30</v>
      </c>
      <c r="AX177" s="13" t="s">
        <v>73</v>
      </c>
      <c r="AY177" s="197" t="s">
        <v>141</v>
      </c>
    </row>
    <row r="178" s="14" customFormat="1">
      <c r="A178" s="14"/>
      <c r="B178" s="204"/>
      <c r="C178" s="14"/>
      <c r="D178" s="191" t="s">
        <v>150</v>
      </c>
      <c r="E178" s="205" t="s">
        <v>1</v>
      </c>
      <c r="F178" s="206" t="s">
        <v>153</v>
      </c>
      <c r="G178" s="14"/>
      <c r="H178" s="207">
        <v>560</v>
      </c>
      <c r="I178" s="208"/>
      <c r="J178" s="14"/>
      <c r="K178" s="14"/>
      <c r="L178" s="204"/>
      <c r="M178" s="209"/>
      <c r="N178" s="210"/>
      <c r="O178" s="210"/>
      <c r="P178" s="210"/>
      <c r="Q178" s="210"/>
      <c r="R178" s="210"/>
      <c r="S178" s="210"/>
      <c r="T178" s="21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05" t="s">
        <v>150</v>
      </c>
      <c r="AU178" s="205" t="s">
        <v>82</v>
      </c>
      <c r="AV178" s="14" t="s">
        <v>148</v>
      </c>
      <c r="AW178" s="14" t="s">
        <v>30</v>
      </c>
      <c r="AX178" s="14" t="s">
        <v>80</v>
      </c>
      <c r="AY178" s="205" t="s">
        <v>141</v>
      </c>
    </row>
    <row r="179" s="2" customFormat="1" ht="24.15" customHeight="1">
      <c r="A179" s="36"/>
      <c r="B179" s="177"/>
      <c r="C179" s="178" t="s">
        <v>180</v>
      </c>
      <c r="D179" s="178" t="s">
        <v>143</v>
      </c>
      <c r="E179" s="179" t="s">
        <v>711</v>
      </c>
      <c r="F179" s="180" t="s">
        <v>712</v>
      </c>
      <c r="G179" s="181" t="s">
        <v>278</v>
      </c>
      <c r="H179" s="182">
        <v>79.530000000000001</v>
      </c>
      <c r="I179" s="183"/>
      <c r="J179" s="184">
        <f>ROUND(I179*H179,2)</f>
        <v>0</v>
      </c>
      <c r="K179" s="180" t="s">
        <v>147</v>
      </c>
      <c r="L179" s="37"/>
      <c r="M179" s="185" t="s">
        <v>1</v>
      </c>
      <c r="N179" s="186" t="s">
        <v>38</v>
      </c>
      <c r="O179" s="75"/>
      <c r="P179" s="187">
        <f>O179*H179</f>
        <v>0</v>
      </c>
      <c r="Q179" s="187">
        <v>0</v>
      </c>
      <c r="R179" s="187">
        <f>Q179*H179</f>
        <v>0</v>
      </c>
      <c r="S179" s="187">
        <v>0.001</v>
      </c>
      <c r="T179" s="188">
        <f>S179*H179</f>
        <v>0.079530000000000003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189" t="s">
        <v>148</v>
      </c>
      <c r="AT179" s="189" t="s">
        <v>143</v>
      </c>
      <c r="AU179" s="189" t="s">
        <v>82</v>
      </c>
      <c r="AY179" s="17" t="s">
        <v>141</v>
      </c>
      <c r="BE179" s="190">
        <f>IF(N179="základní",J179,0)</f>
        <v>0</v>
      </c>
      <c r="BF179" s="190">
        <f>IF(N179="snížená",J179,0)</f>
        <v>0</v>
      </c>
      <c r="BG179" s="190">
        <f>IF(N179="zákl. přenesená",J179,0)</f>
        <v>0</v>
      </c>
      <c r="BH179" s="190">
        <f>IF(N179="sníž. přenesená",J179,0)</f>
        <v>0</v>
      </c>
      <c r="BI179" s="190">
        <f>IF(N179="nulová",J179,0)</f>
        <v>0</v>
      </c>
      <c r="BJ179" s="17" t="s">
        <v>80</v>
      </c>
      <c r="BK179" s="190">
        <f>ROUND(I179*H179,2)</f>
        <v>0</v>
      </c>
      <c r="BL179" s="17" t="s">
        <v>148</v>
      </c>
      <c r="BM179" s="189" t="s">
        <v>210</v>
      </c>
    </row>
    <row r="180" s="2" customFormat="1">
      <c r="A180" s="36"/>
      <c r="B180" s="37"/>
      <c r="C180" s="36"/>
      <c r="D180" s="191" t="s">
        <v>149</v>
      </c>
      <c r="E180" s="36"/>
      <c r="F180" s="192" t="s">
        <v>712</v>
      </c>
      <c r="G180" s="36"/>
      <c r="H180" s="36"/>
      <c r="I180" s="193"/>
      <c r="J180" s="36"/>
      <c r="K180" s="36"/>
      <c r="L180" s="37"/>
      <c r="M180" s="194"/>
      <c r="N180" s="195"/>
      <c r="O180" s="75"/>
      <c r="P180" s="75"/>
      <c r="Q180" s="75"/>
      <c r="R180" s="75"/>
      <c r="S180" s="75"/>
      <c r="T180" s="76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7" t="s">
        <v>149</v>
      </c>
      <c r="AU180" s="17" t="s">
        <v>82</v>
      </c>
    </row>
    <row r="181" s="13" customFormat="1">
      <c r="A181" s="13"/>
      <c r="B181" s="196"/>
      <c r="C181" s="13"/>
      <c r="D181" s="191" t="s">
        <v>150</v>
      </c>
      <c r="E181" s="197" t="s">
        <v>1</v>
      </c>
      <c r="F181" s="198" t="s">
        <v>713</v>
      </c>
      <c r="G181" s="13"/>
      <c r="H181" s="199">
        <v>79.530000000000001</v>
      </c>
      <c r="I181" s="200"/>
      <c r="J181" s="13"/>
      <c r="K181" s="13"/>
      <c r="L181" s="196"/>
      <c r="M181" s="201"/>
      <c r="N181" s="202"/>
      <c r="O181" s="202"/>
      <c r="P181" s="202"/>
      <c r="Q181" s="202"/>
      <c r="R181" s="202"/>
      <c r="S181" s="202"/>
      <c r="T181" s="20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97" t="s">
        <v>150</v>
      </c>
      <c r="AU181" s="197" t="s">
        <v>82</v>
      </c>
      <c r="AV181" s="13" t="s">
        <v>82</v>
      </c>
      <c r="AW181" s="13" t="s">
        <v>30</v>
      </c>
      <c r="AX181" s="13" t="s">
        <v>73</v>
      </c>
      <c r="AY181" s="197" t="s">
        <v>141</v>
      </c>
    </row>
    <row r="182" s="14" customFormat="1">
      <c r="A182" s="14"/>
      <c r="B182" s="204"/>
      <c r="C182" s="14"/>
      <c r="D182" s="191" t="s">
        <v>150</v>
      </c>
      <c r="E182" s="205" t="s">
        <v>1</v>
      </c>
      <c r="F182" s="206" t="s">
        <v>153</v>
      </c>
      <c r="G182" s="14"/>
      <c r="H182" s="207">
        <v>79.530000000000001</v>
      </c>
      <c r="I182" s="208"/>
      <c r="J182" s="14"/>
      <c r="K182" s="14"/>
      <c r="L182" s="204"/>
      <c r="M182" s="209"/>
      <c r="N182" s="210"/>
      <c r="O182" s="210"/>
      <c r="P182" s="210"/>
      <c r="Q182" s="210"/>
      <c r="R182" s="210"/>
      <c r="S182" s="210"/>
      <c r="T182" s="211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05" t="s">
        <v>150</v>
      </c>
      <c r="AU182" s="205" t="s">
        <v>82</v>
      </c>
      <c r="AV182" s="14" t="s">
        <v>148</v>
      </c>
      <c r="AW182" s="14" t="s">
        <v>30</v>
      </c>
      <c r="AX182" s="14" t="s">
        <v>80</v>
      </c>
      <c r="AY182" s="205" t="s">
        <v>141</v>
      </c>
    </row>
    <row r="183" s="12" customFormat="1" ht="22.8" customHeight="1">
      <c r="A183" s="12"/>
      <c r="B183" s="164"/>
      <c r="C183" s="12"/>
      <c r="D183" s="165" t="s">
        <v>72</v>
      </c>
      <c r="E183" s="175" t="s">
        <v>424</v>
      </c>
      <c r="F183" s="175" t="s">
        <v>425</v>
      </c>
      <c r="G183" s="12"/>
      <c r="H183" s="12"/>
      <c r="I183" s="167"/>
      <c r="J183" s="176">
        <f>BK183</f>
        <v>0</v>
      </c>
      <c r="K183" s="12"/>
      <c r="L183" s="164"/>
      <c r="M183" s="169"/>
      <c r="N183" s="170"/>
      <c r="O183" s="170"/>
      <c r="P183" s="171">
        <f>SUM(P184:P187)</f>
        <v>0</v>
      </c>
      <c r="Q183" s="170"/>
      <c r="R183" s="171">
        <f>SUM(R184:R187)</f>
        <v>0</v>
      </c>
      <c r="S183" s="170"/>
      <c r="T183" s="172">
        <f>SUM(T184:T187)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165" t="s">
        <v>80</v>
      </c>
      <c r="AT183" s="173" t="s">
        <v>72</v>
      </c>
      <c r="AU183" s="173" t="s">
        <v>80</v>
      </c>
      <c r="AY183" s="165" t="s">
        <v>141</v>
      </c>
      <c r="BK183" s="174">
        <f>SUM(BK184:BK187)</f>
        <v>0</v>
      </c>
    </row>
    <row r="184" s="2" customFormat="1" ht="44.25" customHeight="1">
      <c r="A184" s="36"/>
      <c r="B184" s="177"/>
      <c r="C184" s="178" t="s">
        <v>8</v>
      </c>
      <c r="D184" s="178" t="s">
        <v>143</v>
      </c>
      <c r="E184" s="179" t="s">
        <v>714</v>
      </c>
      <c r="F184" s="180" t="s">
        <v>715</v>
      </c>
      <c r="G184" s="181" t="s">
        <v>194</v>
      </c>
      <c r="H184" s="182">
        <v>369.60000000000002</v>
      </c>
      <c r="I184" s="183"/>
      <c r="J184" s="184">
        <f>ROUND(I184*H184,2)</f>
        <v>0</v>
      </c>
      <c r="K184" s="180" t="s">
        <v>147</v>
      </c>
      <c r="L184" s="37"/>
      <c r="M184" s="185" t="s">
        <v>1</v>
      </c>
      <c r="N184" s="186" t="s">
        <v>38</v>
      </c>
      <c r="O184" s="75"/>
      <c r="P184" s="187">
        <f>O184*H184</f>
        <v>0</v>
      </c>
      <c r="Q184" s="187">
        <v>0</v>
      </c>
      <c r="R184" s="187">
        <f>Q184*H184</f>
        <v>0</v>
      </c>
      <c r="S184" s="187">
        <v>0</v>
      </c>
      <c r="T184" s="188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189" t="s">
        <v>148</v>
      </c>
      <c r="AT184" s="189" t="s">
        <v>143</v>
      </c>
      <c r="AU184" s="189" t="s">
        <v>82</v>
      </c>
      <c r="AY184" s="17" t="s">
        <v>141</v>
      </c>
      <c r="BE184" s="190">
        <f>IF(N184="základní",J184,0)</f>
        <v>0</v>
      </c>
      <c r="BF184" s="190">
        <f>IF(N184="snížená",J184,0)</f>
        <v>0</v>
      </c>
      <c r="BG184" s="190">
        <f>IF(N184="zákl. přenesená",J184,0)</f>
        <v>0</v>
      </c>
      <c r="BH184" s="190">
        <f>IF(N184="sníž. přenesená",J184,0)</f>
        <v>0</v>
      </c>
      <c r="BI184" s="190">
        <f>IF(N184="nulová",J184,0)</f>
        <v>0</v>
      </c>
      <c r="BJ184" s="17" t="s">
        <v>80</v>
      </c>
      <c r="BK184" s="190">
        <f>ROUND(I184*H184,2)</f>
        <v>0</v>
      </c>
      <c r="BL184" s="17" t="s">
        <v>148</v>
      </c>
      <c r="BM184" s="189" t="s">
        <v>213</v>
      </c>
    </row>
    <row r="185" s="2" customFormat="1">
      <c r="A185" s="36"/>
      <c r="B185" s="37"/>
      <c r="C185" s="36"/>
      <c r="D185" s="191" t="s">
        <v>149</v>
      </c>
      <c r="E185" s="36"/>
      <c r="F185" s="192" t="s">
        <v>715</v>
      </c>
      <c r="G185" s="36"/>
      <c r="H185" s="36"/>
      <c r="I185" s="193"/>
      <c r="J185" s="36"/>
      <c r="K185" s="36"/>
      <c r="L185" s="37"/>
      <c r="M185" s="194"/>
      <c r="N185" s="195"/>
      <c r="O185" s="75"/>
      <c r="P185" s="75"/>
      <c r="Q185" s="75"/>
      <c r="R185" s="75"/>
      <c r="S185" s="75"/>
      <c r="T185" s="76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7" t="s">
        <v>149</v>
      </c>
      <c r="AU185" s="17" t="s">
        <v>82</v>
      </c>
    </row>
    <row r="186" s="13" customFormat="1">
      <c r="A186" s="13"/>
      <c r="B186" s="196"/>
      <c r="C186" s="13"/>
      <c r="D186" s="191" t="s">
        <v>150</v>
      </c>
      <c r="E186" s="197" t="s">
        <v>1</v>
      </c>
      <c r="F186" s="198" t="s">
        <v>716</v>
      </c>
      <c r="G186" s="13"/>
      <c r="H186" s="199">
        <v>369.60000000000002</v>
      </c>
      <c r="I186" s="200"/>
      <c r="J186" s="13"/>
      <c r="K186" s="13"/>
      <c r="L186" s="196"/>
      <c r="M186" s="201"/>
      <c r="N186" s="202"/>
      <c r="O186" s="202"/>
      <c r="P186" s="202"/>
      <c r="Q186" s="202"/>
      <c r="R186" s="202"/>
      <c r="S186" s="202"/>
      <c r="T186" s="20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97" t="s">
        <v>150</v>
      </c>
      <c r="AU186" s="197" t="s">
        <v>82</v>
      </c>
      <c r="AV186" s="13" t="s">
        <v>82</v>
      </c>
      <c r="AW186" s="13" t="s">
        <v>30</v>
      </c>
      <c r="AX186" s="13" t="s">
        <v>73</v>
      </c>
      <c r="AY186" s="197" t="s">
        <v>141</v>
      </c>
    </row>
    <row r="187" s="14" customFormat="1">
      <c r="A187" s="14"/>
      <c r="B187" s="204"/>
      <c r="C187" s="14"/>
      <c r="D187" s="191" t="s">
        <v>150</v>
      </c>
      <c r="E187" s="205" t="s">
        <v>1</v>
      </c>
      <c r="F187" s="206" t="s">
        <v>153</v>
      </c>
      <c r="G187" s="14"/>
      <c r="H187" s="207">
        <v>369.60000000000002</v>
      </c>
      <c r="I187" s="208"/>
      <c r="J187" s="14"/>
      <c r="K187" s="14"/>
      <c r="L187" s="204"/>
      <c r="M187" s="209"/>
      <c r="N187" s="210"/>
      <c r="O187" s="210"/>
      <c r="P187" s="210"/>
      <c r="Q187" s="210"/>
      <c r="R187" s="210"/>
      <c r="S187" s="210"/>
      <c r="T187" s="211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05" t="s">
        <v>150</v>
      </c>
      <c r="AU187" s="205" t="s">
        <v>82</v>
      </c>
      <c r="AV187" s="14" t="s">
        <v>148</v>
      </c>
      <c r="AW187" s="14" t="s">
        <v>30</v>
      </c>
      <c r="AX187" s="14" t="s">
        <v>80</v>
      </c>
      <c r="AY187" s="205" t="s">
        <v>141</v>
      </c>
    </row>
    <row r="188" s="12" customFormat="1" ht="22.8" customHeight="1">
      <c r="A188" s="12"/>
      <c r="B188" s="164"/>
      <c r="C188" s="12"/>
      <c r="D188" s="165" t="s">
        <v>72</v>
      </c>
      <c r="E188" s="175" t="s">
        <v>464</v>
      </c>
      <c r="F188" s="175" t="s">
        <v>465</v>
      </c>
      <c r="G188" s="12"/>
      <c r="H188" s="12"/>
      <c r="I188" s="167"/>
      <c r="J188" s="176">
        <f>BK188</f>
        <v>0</v>
      </c>
      <c r="K188" s="12"/>
      <c r="L188" s="164"/>
      <c r="M188" s="169"/>
      <c r="N188" s="170"/>
      <c r="O188" s="170"/>
      <c r="P188" s="171">
        <f>SUM(P189:P190)</f>
        <v>0</v>
      </c>
      <c r="Q188" s="170"/>
      <c r="R188" s="171">
        <f>SUM(R189:R190)</f>
        <v>0</v>
      </c>
      <c r="S188" s="170"/>
      <c r="T188" s="172">
        <f>SUM(T189:T190)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165" t="s">
        <v>80</v>
      </c>
      <c r="AT188" s="173" t="s">
        <v>72</v>
      </c>
      <c r="AU188" s="173" t="s">
        <v>80</v>
      </c>
      <c r="AY188" s="165" t="s">
        <v>141</v>
      </c>
      <c r="BK188" s="174">
        <f>SUM(BK189:BK190)</f>
        <v>0</v>
      </c>
    </row>
    <row r="189" s="2" customFormat="1" ht="24.15" customHeight="1">
      <c r="A189" s="36"/>
      <c r="B189" s="177"/>
      <c r="C189" s="178" t="s">
        <v>185</v>
      </c>
      <c r="D189" s="178" t="s">
        <v>143</v>
      </c>
      <c r="E189" s="179" t="s">
        <v>717</v>
      </c>
      <c r="F189" s="180" t="s">
        <v>718</v>
      </c>
      <c r="G189" s="181" t="s">
        <v>194</v>
      </c>
      <c r="H189" s="182">
        <v>157.66399999999999</v>
      </c>
      <c r="I189" s="183"/>
      <c r="J189" s="184">
        <f>ROUND(I189*H189,2)</f>
        <v>0</v>
      </c>
      <c r="K189" s="180" t="s">
        <v>147</v>
      </c>
      <c r="L189" s="37"/>
      <c r="M189" s="185" t="s">
        <v>1</v>
      </c>
      <c r="N189" s="186" t="s">
        <v>38</v>
      </c>
      <c r="O189" s="75"/>
      <c r="P189" s="187">
        <f>O189*H189</f>
        <v>0</v>
      </c>
      <c r="Q189" s="187">
        <v>0</v>
      </c>
      <c r="R189" s="187">
        <f>Q189*H189</f>
        <v>0</v>
      </c>
      <c r="S189" s="187">
        <v>0</v>
      </c>
      <c r="T189" s="188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189" t="s">
        <v>148</v>
      </c>
      <c r="AT189" s="189" t="s">
        <v>143</v>
      </c>
      <c r="AU189" s="189" t="s">
        <v>82</v>
      </c>
      <c r="AY189" s="17" t="s">
        <v>141</v>
      </c>
      <c r="BE189" s="190">
        <f>IF(N189="základní",J189,0)</f>
        <v>0</v>
      </c>
      <c r="BF189" s="190">
        <f>IF(N189="snížená",J189,0)</f>
        <v>0</v>
      </c>
      <c r="BG189" s="190">
        <f>IF(N189="zákl. přenesená",J189,0)</f>
        <v>0</v>
      </c>
      <c r="BH189" s="190">
        <f>IF(N189="sníž. přenesená",J189,0)</f>
        <v>0</v>
      </c>
      <c r="BI189" s="190">
        <f>IF(N189="nulová",J189,0)</f>
        <v>0</v>
      </c>
      <c r="BJ189" s="17" t="s">
        <v>80</v>
      </c>
      <c r="BK189" s="190">
        <f>ROUND(I189*H189,2)</f>
        <v>0</v>
      </c>
      <c r="BL189" s="17" t="s">
        <v>148</v>
      </c>
      <c r="BM189" s="189" t="s">
        <v>216</v>
      </c>
    </row>
    <row r="190" s="2" customFormat="1">
      <c r="A190" s="36"/>
      <c r="B190" s="37"/>
      <c r="C190" s="36"/>
      <c r="D190" s="191" t="s">
        <v>149</v>
      </c>
      <c r="E190" s="36"/>
      <c r="F190" s="192" t="s">
        <v>718</v>
      </c>
      <c r="G190" s="36"/>
      <c r="H190" s="36"/>
      <c r="I190" s="193"/>
      <c r="J190" s="36"/>
      <c r="K190" s="36"/>
      <c r="L190" s="37"/>
      <c r="M190" s="194"/>
      <c r="N190" s="195"/>
      <c r="O190" s="75"/>
      <c r="P190" s="75"/>
      <c r="Q190" s="75"/>
      <c r="R190" s="75"/>
      <c r="S190" s="75"/>
      <c r="T190" s="76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T190" s="17" t="s">
        <v>149</v>
      </c>
      <c r="AU190" s="17" t="s">
        <v>82</v>
      </c>
    </row>
    <row r="191" s="12" customFormat="1" ht="25.92" customHeight="1">
      <c r="A191" s="12"/>
      <c r="B191" s="164"/>
      <c r="C191" s="12"/>
      <c r="D191" s="165" t="s">
        <v>72</v>
      </c>
      <c r="E191" s="166" t="s">
        <v>719</v>
      </c>
      <c r="F191" s="166" t="s">
        <v>720</v>
      </c>
      <c r="G191" s="12"/>
      <c r="H191" s="12"/>
      <c r="I191" s="167"/>
      <c r="J191" s="168">
        <f>BK191</f>
        <v>0</v>
      </c>
      <c r="K191" s="12"/>
      <c r="L191" s="164"/>
      <c r="M191" s="169"/>
      <c r="N191" s="170"/>
      <c r="O191" s="170"/>
      <c r="P191" s="171">
        <f>P192+P206+P222+P227</f>
        <v>0</v>
      </c>
      <c r="Q191" s="170"/>
      <c r="R191" s="171">
        <f>R192+R206+R222+R227</f>
        <v>0</v>
      </c>
      <c r="S191" s="170"/>
      <c r="T191" s="172">
        <f>T192+T206+T222+T227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165" t="s">
        <v>166</v>
      </c>
      <c r="AT191" s="173" t="s">
        <v>72</v>
      </c>
      <c r="AU191" s="173" t="s">
        <v>73</v>
      </c>
      <c r="AY191" s="165" t="s">
        <v>141</v>
      </c>
      <c r="BK191" s="174">
        <f>BK192+BK206+BK222+BK227</f>
        <v>0</v>
      </c>
    </row>
    <row r="192" s="12" customFormat="1" ht="22.8" customHeight="1">
      <c r="A192" s="12"/>
      <c r="B192" s="164"/>
      <c r="C192" s="12"/>
      <c r="D192" s="165" t="s">
        <v>72</v>
      </c>
      <c r="E192" s="175" t="s">
        <v>721</v>
      </c>
      <c r="F192" s="175" t="s">
        <v>722</v>
      </c>
      <c r="G192" s="12"/>
      <c r="H192" s="12"/>
      <c r="I192" s="167"/>
      <c r="J192" s="176">
        <f>BK192</f>
        <v>0</v>
      </c>
      <c r="K192" s="12"/>
      <c r="L192" s="164"/>
      <c r="M192" s="169"/>
      <c r="N192" s="170"/>
      <c r="O192" s="170"/>
      <c r="P192" s="171">
        <f>SUM(P193:P205)</f>
        <v>0</v>
      </c>
      <c r="Q192" s="170"/>
      <c r="R192" s="171">
        <f>SUM(R193:R205)</f>
        <v>0</v>
      </c>
      <c r="S192" s="170"/>
      <c r="T192" s="172">
        <f>SUM(T193:T205)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165" t="s">
        <v>166</v>
      </c>
      <c r="AT192" s="173" t="s">
        <v>72</v>
      </c>
      <c r="AU192" s="173" t="s">
        <v>80</v>
      </c>
      <c r="AY192" s="165" t="s">
        <v>141</v>
      </c>
      <c r="BK192" s="174">
        <f>SUM(BK193:BK205)</f>
        <v>0</v>
      </c>
    </row>
    <row r="193" s="2" customFormat="1" ht="16.5" customHeight="1">
      <c r="A193" s="36"/>
      <c r="B193" s="177"/>
      <c r="C193" s="178" t="s">
        <v>217</v>
      </c>
      <c r="D193" s="178" t="s">
        <v>143</v>
      </c>
      <c r="E193" s="179" t="s">
        <v>723</v>
      </c>
      <c r="F193" s="180" t="s">
        <v>724</v>
      </c>
      <c r="G193" s="181" t="s">
        <v>725</v>
      </c>
      <c r="H193" s="182">
        <v>1</v>
      </c>
      <c r="I193" s="183"/>
      <c r="J193" s="184">
        <f>ROUND(I193*H193,2)</f>
        <v>0</v>
      </c>
      <c r="K193" s="180" t="s">
        <v>147</v>
      </c>
      <c r="L193" s="37"/>
      <c r="M193" s="185" t="s">
        <v>1</v>
      </c>
      <c r="N193" s="186" t="s">
        <v>38</v>
      </c>
      <c r="O193" s="75"/>
      <c r="P193" s="187">
        <f>O193*H193</f>
        <v>0</v>
      </c>
      <c r="Q193" s="187">
        <v>0</v>
      </c>
      <c r="R193" s="187">
        <f>Q193*H193</f>
        <v>0</v>
      </c>
      <c r="S193" s="187">
        <v>0</v>
      </c>
      <c r="T193" s="188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189" t="s">
        <v>148</v>
      </c>
      <c r="AT193" s="189" t="s">
        <v>143</v>
      </c>
      <c r="AU193" s="189" t="s">
        <v>82</v>
      </c>
      <c r="AY193" s="17" t="s">
        <v>141</v>
      </c>
      <c r="BE193" s="190">
        <f>IF(N193="základní",J193,0)</f>
        <v>0</v>
      </c>
      <c r="BF193" s="190">
        <f>IF(N193="snížená",J193,0)</f>
        <v>0</v>
      </c>
      <c r="BG193" s="190">
        <f>IF(N193="zákl. přenesená",J193,0)</f>
        <v>0</v>
      </c>
      <c r="BH193" s="190">
        <f>IF(N193="sníž. přenesená",J193,0)</f>
        <v>0</v>
      </c>
      <c r="BI193" s="190">
        <f>IF(N193="nulová",J193,0)</f>
        <v>0</v>
      </c>
      <c r="BJ193" s="17" t="s">
        <v>80</v>
      </c>
      <c r="BK193" s="190">
        <f>ROUND(I193*H193,2)</f>
        <v>0</v>
      </c>
      <c r="BL193" s="17" t="s">
        <v>148</v>
      </c>
      <c r="BM193" s="189" t="s">
        <v>220</v>
      </c>
    </row>
    <row r="194" s="2" customFormat="1">
      <c r="A194" s="36"/>
      <c r="B194" s="37"/>
      <c r="C194" s="36"/>
      <c r="D194" s="191" t="s">
        <v>149</v>
      </c>
      <c r="E194" s="36"/>
      <c r="F194" s="192" t="s">
        <v>724</v>
      </c>
      <c r="G194" s="36"/>
      <c r="H194" s="36"/>
      <c r="I194" s="193"/>
      <c r="J194" s="36"/>
      <c r="K194" s="36"/>
      <c r="L194" s="37"/>
      <c r="M194" s="194"/>
      <c r="N194" s="195"/>
      <c r="O194" s="75"/>
      <c r="P194" s="75"/>
      <c r="Q194" s="75"/>
      <c r="R194" s="75"/>
      <c r="S194" s="75"/>
      <c r="T194" s="76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7" t="s">
        <v>149</v>
      </c>
      <c r="AU194" s="17" t="s">
        <v>82</v>
      </c>
    </row>
    <row r="195" s="2" customFormat="1" ht="16.5" customHeight="1">
      <c r="A195" s="36"/>
      <c r="B195" s="177"/>
      <c r="C195" s="178" t="s">
        <v>189</v>
      </c>
      <c r="D195" s="178" t="s">
        <v>143</v>
      </c>
      <c r="E195" s="179" t="s">
        <v>726</v>
      </c>
      <c r="F195" s="180" t="s">
        <v>727</v>
      </c>
      <c r="G195" s="181" t="s">
        <v>725</v>
      </c>
      <c r="H195" s="182">
        <v>1</v>
      </c>
      <c r="I195" s="183"/>
      <c r="J195" s="184">
        <f>ROUND(I195*H195,2)</f>
        <v>0</v>
      </c>
      <c r="K195" s="180" t="s">
        <v>147</v>
      </c>
      <c r="L195" s="37"/>
      <c r="M195" s="185" t="s">
        <v>1</v>
      </c>
      <c r="N195" s="186" t="s">
        <v>38</v>
      </c>
      <c r="O195" s="75"/>
      <c r="P195" s="187">
        <f>O195*H195</f>
        <v>0</v>
      </c>
      <c r="Q195" s="187">
        <v>0</v>
      </c>
      <c r="R195" s="187">
        <f>Q195*H195</f>
        <v>0</v>
      </c>
      <c r="S195" s="187">
        <v>0</v>
      </c>
      <c r="T195" s="188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189" t="s">
        <v>148</v>
      </c>
      <c r="AT195" s="189" t="s">
        <v>143</v>
      </c>
      <c r="AU195" s="189" t="s">
        <v>82</v>
      </c>
      <c r="AY195" s="17" t="s">
        <v>141</v>
      </c>
      <c r="BE195" s="190">
        <f>IF(N195="základní",J195,0)</f>
        <v>0</v>
      </c>
      <c r="BF195" s="190">
        <f>IF(N195="snížená",J195,0)</f>
        <v>0</v>
      </c>
      <c r="BG195" s="190">
        <f>IF(N195="zákl. přenesená",J195,0)</f>
        <v>0</v>
      </c>
      <c r="BH195" s="190">
        <f>IF(N195="sníž. přenesená",J195,0)</f>
        <v>0</v>
      </c>
      <c r="BI195" s="190">
        <f>IF(N195="nulová",J195,0)</f>
        <v>0</v>
      </c>
      <c r="BJ195" s="17" t="s">
        <v>80</v>
      </c>
      <c r="BK195" s="190">
        <f>ROUND(I195*H195,2)</f>
        <v>0</v>
      </c>
      <c r="BL195" s="17" t="s">
        <v>148</v>
      </c>
      <c r="BM195" s="189" t="s">
        <v>226</v>
      </c>
    </row>
    <row r="196" s="2" customFormat="1">
      <c r="A196" s="36"/>
      <c r="B196" s="37"/>
      <c r="C196" s="36"/>
      <c r="D196" s="191" t="s">
        <v>149</v>
      </c>
      <c r="E196" s="36"/>
      <c r="F196" s="192" t="s">
        <v>727</v>
      </c>
      <c r="G196" s="36"/>
      <c r="H196" s="36"/>
      <c r="I196" s="193"/>
      <c r="J196" s="36"/>
      <c r="K196" s="36"/>
      <c r="L196" s="37"/>
      <c r="M196" s="194"/>
      <c r="N196" s="195"/>
      <c r="O196" s="75"/>
      <c r="P196" s="75"/>
      <c r="Q196" s="75"/>
      <c r="R196" s="75"/>
      <c r="S196" s="75"/>
      <c r="T196" s="76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T196" s="17" t="s">
        <v>149</v>
      </c>
      <c r="AU196" s="17" t="s">
        <v>82</v>
      </c>
    </row>
    <row r="197" s="2" customFormat="1">
      <c r="A197" s="36"/>
      <c r="B197" s="37"/>
      <c r="C197" s="36"/>
      <c r="D197" s="191" t="s">
        <v>334</v>
      </c>
      <c r="E197" s="36"/>
      <c r="F197" s="222" t="s">
        <v>728</v>
      </c>
      <c r="G197" s="36"/>
      <c r="H197" s="36"/>
      <c r="I197" s="193"/>
      <c r="J197" s="36"/>
      <c r="K197" s="36"/>
      <c r="L197" s="37"/>
      <c r="M197" s="194"/>
      <c r="N197" s="195"/>
      <c r="O197" s="75"/>
      <c r="P197" s="75"/>
      <c r="Q197" s="75"/>
      <c r="R197" s="75"/>
      <c r="S197" s="75"/>
      <c r="T197" s="76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7" t="s">
        <v>334</v>
      </c>
      <c r="AU197" s="17" t="s">
        <v>82</v>
      </c>
    </row>
    <row r="198" s="2" customFormat="1" ht="16.5" customHeight="1">
      <c r="A198" s="36"/>
      <c r="B198" s="177"/>
      <c r="C198" s="178" t="s">
        <v>227</v>
      </c>
      <c r="D198" s="178" t="s">
        <v>143</v>
      </c>
      <c r="E198" s="179" t="s">
        <v>729</v>
      </c>
      <c r="F198" s="180" t="s">
        <v>730</v>
      </c>
      <c r="G198" s="181" t="s">
        <v>725</v>
      </c>
      <c r="H198" s="182">
        <v>1</v>
      </c>
      <c r="I198" s="183"/>
      <c r="J198" s="184">
        <f>ROUND(I198*H198,2)</f>
        <v>0</v>
      </c>
      <c r="K198" s="180" t="s">
        <v>147</v>
      </c>
      <c r="L198" s="37"/>
      <c r="M198" s="185" t="s">
        <v>1</v>
      </c>
      <c r="N198" s="186" t="s">
        <v>38</v>
      </c>
      <c r="O198" s="75"/>
      <c r="P198" s="187">
        <f>O198*H198</f>
        <v>0</v>
      </c>
      <c r="Q198" s="187">
        <v>0</v>
      </c>
      <c r="R198" s="187">
        <f>Q198*H198</f>
        <v>0</v>
      </c>
      <c r="S198" s="187">
        <v>0</v>
      </c>
      <c r="T198" s="188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189" t="s">
        <v>148</v>
      </c>
      <c r="AT198" s="189" t="s">
        <v>143</v>
      </c>
      <c r="AU198" s="189" t="s">
        <v>82</v>
      </c>
      <c r="AY198" s="17" t="s">
        <v>141</v>
      </c>
      <c r="BE198" s="190">
        <f>IF(N198="základní",J198,0)</f>
        <v>0</v>
      </c>
      <c r="BF198" s="190">
        <f>IF(N198="snížená",J198,0)</f>
        <v>0</v>
      </c>
      <c r="BG198" s="190">
        <f>IF(N198="zákl. přenesená",J198,0)</f>
        <v>0</v>
      </c>
      <c r="BH198" s="190">
        <f>IF(N198="sníž. přenesená",J198,0)</f>
        <v>0</v>
      </c>
      <c r="BI198" s="190">
        <f>IF(N198="nulová",J198,0)</f>
        <v>0</v>
      </c>
      <c r="BJ198" s="17" t="s">
        <v>80</v>
      </c>
      <c r="BK198" s="190">
        <f>ROUND(I198*H198,2)</f>
        <v>0</v>
      </c>
      <c r="BL198" s="17" t="s">
        <v>148</v>
      </c>
      <c r="BM198" s="189" t="s">
        <v>230</v>
      </c>
    </row>
    <row r="199" s="2" customFormat="1">
      <c r="A199" s="36"/>
      <c r="B199" s="37"/>
      <c r="C199" s="36"/>
      <c r="D199" s="191" t="s">
        <v>149</v>
      </c>
      <c r="E199" s="36"/>
      <c r="F199" s="192" t="s">
        <v>730</v>
      </c>
      <c r="G199" s="36"/>
      <c r="H199" s="36"/>
      <c r="I199" s="193"/>
      <c r="J199" s="36"/>
      <c r="K199" s="36"/>
      <c r="L199" s="37"/>
      <c r="M199" s="194"/>
      <c r="N199" s="195"/>
      <c r="O199" s="75"/>
      <c r="P199" s="75"/>
      <c r="Q199" s="75"/>
      <c r="R199" s="75"/>
      <c r="S199" s="75"/>
      <c r="T199" s="76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T199" s="17" t="s">
        <v>149</v>
      </c>
      <c r="AU199" s="17" t="s">
        <v>82</v>
      </c>
    </row>
    <row r="200" s="2" customFormat="1">
      <c r="A200" s="36"/>
      <c r="B200" s="37"/>
      <c r="C200" s="36"/>
      <c r="D200" s="191" t="s">
        <v>334</v>
      </c>
      <c r="E200" s="36"/>
      <c r="F200" s="222" t="s">
        <v>731</v>
      </c>
      <c r="G200" s="36"/>
      <c r="H200" s="36"/>
      <c r="I200" s="193"/>
      <c r="J200" s="36"/>
      <c r="K200" s="36"/>
      <c r="L200" s="37"/>
      <c r="M200" s="194"/>
      <c r="N200" s="195"/>
      <c r="O200" s="75"/>
      <c r="P200" s="75"/>
      <c r="Q200" s="75"/>
      <c r="R200" s="75"/>
      <c r="S200" s="75"/>
      <c r="T200" s="76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T200" s="17" t="s">
        <v>334</v>
      </c>
      <c r="AU200" s="17" t="s">
        <v>82</v>
      </c>
    </row>
    <row r="201" s="2" customFormat="1" ht="16.5" customHeight="1">
      <c r="A201" s="36"/>
      <c r="B201" s="177"/>
      <c r="C201" s="178" t="s">
        <v>195</v>
      </c>
      <c r="D201" s="178" t="s">
        <v>143</v>
      </c>
      <c r="E201" s="179" t="s">
        <v>732</v>
      </c>
      <c r="F201" s="180" t="s">
        <v>733</v>
      </c>
      <c r="G201" s="181" t="s">
        <v>725</v>
      </c>
      <c r="H201" s="182">
        <v>1</v>
      </c>
      <c r="I201" s="183"/>
      <c r="J201" s="184">
        <f>ROUND(I201*H201,2)</f>
        <v>0</v>
      </c>
      <c r="K201" s="180" t="s">
        <v>147</v>
      </c>
      <c r="L201" s="37"/>
      <c r="M201" s="185" t="s">
        <v>1</v>
      </c>
      <c r="N201" s="186" t="s">
        <v>38</v>
      </c>
      <c r="O201" s="75"/>
      <c r="P201" s="187">
        <f>O201*H201</f>
        <v>0</v>
      </c>
      <c r="Q201" s="187">
        <v>0</v>
      </c>
      <c r="R201" s="187">
        <f>Q201*H201</f>
        <v>0</v>
      </c>
      <c r="S201" s="187">
        <v>0</v>
      </c>
      <c r="T201" s="188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189" t="s">
        <v>148</v>
      </c>
      <c r="AT201" s="189" t="s">
        <v>143</v>
      </c>
      <c r="AU201" s="189" t="s">
        <v>82</v>
      </c>
      <c r="AY201" s="17" t="s">
        <v>141</v>
      </c>
      <c r="BE201" s="190">
        <f>IF(N201="základní",J201,0)</f>
        <v>0</v>
      </c>
      <c r="BF201" s="190">
        <f>IF(N201="snížená",J201,0)</f>
        <v>0</v>
      </c>
      <c r="BG201" s="190">
        <f>IF(N201="zákl. přenesená",J201,0)</f>
        <v>0</v>
      </c>
      <c r="BH201" s="190">
        <f>IF(N201="sníž. přenesená",J201,0)</f>
        <v>0</v>
      </c>
      <c r="BI201" s="190">
        <f>IF(N201="nulová",J201,0)</f>
        <v>0</v>
      </c>
      <c r="BJ201" s="17" t="s">
        <v>80</v>
      </c>
      <c r="BK201" s="190">
        <f>ROUND(I201*H201,2)</f>
        <v>0</v>
      </c>
      <c r="BL201" s="17" t="s">
        <v>148</v>
      </c>
      <c r="BM201" s="189" t="s">
        <v>234</v>
      </c>
    </row>
    <row r="202" s="2" customFormat="1">
      <c r="A202" s="36"/>
      <c r="B202" s="37"/>
      <c r="C202" s="36"/>
      <c r="D202" s="191" t="s">
        <v>149</v>
      </c>
      <c r="E202" s="36"/>
      <c r="F202" s="192" t="s">
        <v>733</v>
      </c>
      <c r="G202" s="36"/>
      <c r="H202" s="36"/>
      <c r="I202" s="193"/>
      <c r="J202" s="36"/>
      <c r="K202" s="36"/>
      <c r="L202" s="37"/>
      <c r="M202" s="194"/>
      <c r="N202" s="195"/>
      <c r="O202" s="75"/>
      <c r="P202" s="75"/>
      <c r="Q202" s="75"/>
      <c r="R202" s="75"/>
      <c r="S202" s="75"/>
      <c r="T202" s="76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T202" s="17" t="s">
        <v>149</v>
      </c>
      <c r="AU202" s="17" t="s">
        <v>82</v>
      </c>
    </row>
    <row r="203" s="2" customFormat="1" ht="16.5" customHeight="1">
      <c r="A203" s="36"/>
      <c r="B203" s="177"/>
      <c r="C203" s="178" t="s">
        <v>7</v>
      </c>
      <c r="D203" s="178" t="s">
        <v>143</v>
      </c>
      <c r="E203" s="179" t="s">
        <v>734</v>
      </c>
      <c r="F203" s="180" t="s">
        <v>735</v>
      </c>
      <c r="G203" s="181" t="s">
        <v>725</v>
      </c>
      <c r="H203" s="182">
        <v>1</v>
      </c>
      <c r="I203" s="183"/>
      <c r="J203" s="184">
        <f>ROUND(I203*H203,2)</f>
        <v>0</v>
      </c>
      <c r="K203" s="180" t="s">
        <v>147</v>
      </c>
      <c r="L203" s="37"/>
      <c r="M203" s="185" t="s">
        <v>1</v>
      </c>
      <c r="N203" s="186" t="s">
        <v>38</v>
      </c>
      <c r="O203" s="75"/>
      <c r="P203" s="187">
        <f>O203*H203</f>
        <v>0</v>
      </c>
      <c r="Q203" s="187">
        <v>0</v>
      </c>
      <c r="R203" s="187">
        <f>Q203*H203</f>
        <v>0</v>
      </c>
      <c r="S203" s="187">
        <v>0</v>
      </c>
      <c r="T203" s="188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189" t="s">
        <v>736</v>
      </c>
      <c r="AT203" s="189" t="s">
        <v>143</v>
      </c>
      <c r="AU203" s="189" t="s">
        <v>82</v>
      </c>
      <c r="AY203" s="17" t="s">
        <v>141</v>
      </c>
      <c r="BE203" s="190">
        <f>IF(N203="základní",J203,0)</f>
        <v>0</v>
      </c>
      <c r="BF203" s="190">
        <f>IF(N203="snížená",J203,0)</f>
        <v>0</v>
      </c>
      <c r="BG203" s="190">
        <f>IF(N203="zákl. přenesená",J203,0)</f>
        <v>0</v>
      </c>
      <c r="BH203" s="190">
        <f>IF(N203="sníž. přenesená",J203,0)</f>
        <v>0</v>
      </c>
      <c r="BI203" s="190">
        <f>IF(N203="nulová",J203,0)</f>
        <v>0</v>
      </c>
      <c r="BJ203" s="17" t="s">
        <v>80</v>
      </c>
      <c r="BK203" s="190">
        <f>ROUND(I203*H203,2)</f>
        <v>0</v>
      </c>
      <c r="BL203" s="17" t="s">
        <v>736</v>
      </c>
      <c r="BM203" s="189" t="s">
        <v>737</v>
      </c>
    </row>
    <row r="204" s="2" customFormat="1">
      <c r="A204" s="36"/>
      <c r="B204" s="37"/>
      <c r="C204" s="36"/>
      <c r="D204" s="191" t="s">
        <v>149</v>
      </c>
      <c r="E204" s="36"/>
      <c r="F204" s="192" t="s">
        <v>735</v>
      </c>
      <c r="G204" s="36"/>
      <c r="H204" s="36"/>
      <c r="I204" s="193"/>
      <c r="J204" s="36"/>
      <c r="K204" s="36"/>
      <c r="L204" s="37"/>
      <c r="M204" s="194"/>
      <c r="N204" s="195"/>
      <c r="O204" s="75"/>
      <c r="P204" s="75"/>
      <c r="Q204" s="75"/>
      <c r="R204" s="75"/>
      <c r="S204" s="75"/>
      <c r="T204" s="76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T204" s="17" t="s">
        <v>149</v>
      </c>
      <c r="AU204" s="17" t="s">
        <v>82</v>
      </c>
    </row>
    <row r="205" s="13" customFormat="1">
      <c r="A205" s="13"/>
      <c r="B205" s="196"/>
      <c r="C205" s="13"/>
      <c r="D205" s="191" t="s">
        <v>150</v>
      </c>
      <c r="E205" s="197" t="s">
        <v>1</v>
      </c>
      <c r="F205" s="198" t="s">
        <v>738</v>
      </c>
      <c r="G205" s="13"/>
      <c r="H205" s="199">
        <v>1</v>
      </c>
      <c r="I205" s="200"/>
      <c r="J205" s="13"/>
      <c r="K205" s="13"/>
      <c r="L205" s="196"/>
      <c r="M205" s="201"/>
      <c r="N205" s="202"/>
      <c r="O205" s="202"/>
      <c r="P205" s="202"/>
      <c r="Q205" s="202"/>
      <c r="R205" s="202"/>
      <c r="S205" s="202"/>
      <c r="T205" s="20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197" t="s">
        <v>150</v>
      </c>
      <c r="AU205" s="197" t="s">
        <v>82</v>
      </c>
      <c r="AV205" s="13" t="s">
        <v>82</v>
      </c>
      <c r="AW205" s="13" t="s">
        <v>30</v>
      </c>
      <c r="AX205" s="13" t="s">
        <v>80</v>
      </c>
      <c r="AY205" s="197" t="s">
        <v>141</v>
      </c>
    </row>
    <row r="206" s="12" customFormat="1" ht="22.8" customHeight="1">
      <c r="A206" s="12"/>
      <c r="B206" s="164"/>
      <c r="C206" s="12"/>
      <c r="D206" s="165" t="s">
        <v>72</v>
      </c>
      <c r="E206" s="175" t="s">
        <v>739</v>
      </c>
      <c r="F206" s="175" t="s">
        <v>740</v>
      </c>
      <c r="G206" s="12"/>
      <c r="H206" s="12"/>
      <c r="I206" s="167"/>
      <c r="J206" s="176">
        <f>BK206</f>
        <v>0</v>
      </c>
      <c r="K206" s="12"/>
      <c r="L206" s="164"/>
      <c r="M206" s="169"/>
      <c r="N206" s="170"/>
      <c r="O206" s="170"/>
      <c r="P206" s="171">
        <f>SUM(P207:P221)</f>
        <v>0</v>
      </c>
      <c r="Q206" s="170"/>
      <c r="R206" s="171">
        <f>SUM(R207:R221)</f>
        <v>0</v>
      </c>
      <c r="S206" s="170"/>
      <c r="T206" s="172">
        <f>SUM(T207:T221)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165" t="s">
        <v>166</v>
      </c>
      <c r="AT206" s="173" t="s">
        <v>72</v>
      </c>
      <c r="AU206" s="173" t="s">
        <v>80</v>
      </c>
      <c r="AY206" s="165" t="s">
        <v>141</v>
      </c>
      <c r="BK206" s="174">
        <f>SUM(BK207:BK221)</f>
        <v>0</v>
      </c>
    </row>
    <row r="207" s="2" customFormat="1" ht="16.5" customHeight="1">
      <c r="A207" s="36"/>
      <c r="B207" s="177"/>
      <c r="C207" s="178" t="s">
        <v>200</v>
      </c>
      <c r="D207" s="178" t="s">
        <v>143</v>
      </c>
      <c r="E207" s="179" t="s">
        <v>741</v>
      </c>
      <c r="F207" s="180" t="s">
        <v>742</v>
      </c>
      <c r="G207" s="181" t="s">
        <v>725</v>
      </c>
      <c r="H207" s="182">
        <v>1</v>
      </c>
      <c r="I207" s="183"/>
      <c r="J207" s="184">
        <f>ROUND(I207*H207,2)</f>
        <v>0</v>
      </c>
      <c r="K207" s="180" t="s">
        <v>147</v>
      </c>
      <c r="L207" s="37"/>
      <c r="M207" s="185" t="s">
        <v>1</v>
      </c>
      <c r="N207" s="186" t="s">
        <v>38</v>
      </c>
      <c r="O207" s="75"/>
      <c r="P207" s="187">
        <f>O207*H207</f>
        <v>0</v>
      </c>
      <c r="Q207" s="187">
        <v>0</v>
      </c>
      <c r="R207" s="187">
        <f>Q207*H207</f>
        <v>0</v>
      </c>
      <c r="S207" s="187">
        <v>0</v>
      </c>
      <c r="T207" s="188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189" t="s">
        <v>148</v>
      </c>
      <c r="AT207" s="189" t="s">
        <v>143</v>
      </c>
      <c r="AU207" s="189" t="s">
        <v>82</v>
      </c>
      <c r="AY207" s="17" t="s">
        <v>141</v>
      </c>
      <c r="BE207" s="190">
        <f>IF(N207="základní",J207,0)</f>
        <v>0</v>
      </c>
      <c r="BF207" s="190">
        <f>IF(N207="snížená",J207,0)</f>
        <v>0</v>
      </c>
      <c r="BG207" s="190">
        <f>IF(N207="zákl. přenesená",J207,0)</f>
        <v>0</v>
      </c>
      <c r="BH207" s="190">
        <f>IF(N207="sníž. přenesená",J207,0)</f>
        <v>0</v>
      </c>
      <c r="BI207" s="190">
        <f>IF(N207="nulová",J207,0)</f>
        <v>0</v>
      </c>
      <c r="BJ207" s="17" t="s">
        <v>80</v>
      </c>
      <c r="BK207" s="190">
        <f>ROUND(I207*H207,2)</f>
        <v>0</v>
      </c>
      <c r="BL207" s="17" t="s">
        <v>148</v>
      </c>
      <c r="BM207" s="189" t="s">
        <v>239</v>
      </c>
    </row>
    <row r="208" s="2" customFormat="1">
      <c r="A208" s="36"/>
      <c r="B208" s="37"/>
      <c r="C208" s="36"/>
      <c r="D208" s="191" t="s">
        <v>149</v>
      </c>
      <c r="E208" s="36"/>
      <c r="F208" s="192" t="s">
        <v>742</v>
      </c>
      <c r="G208" s="36"/>
      <c r="H208" s="36"/>
      <c r="I208" s="193"/>
      <c r="J208" s="36"/>
      <c r="K208" s="36"/>
      <c r="L208" s="37"/>
      <c r="M208" s="194"/>
      <c r="N208" s="195"/>
      <c r="O208" s="75"/>
      <c r="P208" s="75"/>
      <c r="Q208" s="75"/>
      <c r="R208" s="75"/>
      <c r="S208" s="75"/>
      <c r="T208" s="76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T208" s="17" t="s">
        <v>149</v>
      </c>
      <c r="AU208" s="17" t="s">
        <v>82</v>
      </c>
    </row>
    <row r="209" s="2" customFormat="1" ht="16.5" customHeight="1">
      <c r="A209" s="36"/>
      <c r="B209" s="177"/>
      <c r="C209" s="178" t="s">
        <v>249</v>
      </c>
      <c r="D209" s="178" t="s">
        <v>143</v>
      </c>
      <c r="E209" s="179" t="s">
        <v>743</v>
      </c>
      <c r="F209" s="180" t="s">
        <v>744</v>
      </c>
      <c r="G209" s="181" t="s">
        <v>725</v>
      </c>
      <c r="H209" s="182">
        <v>1</v>
      </c>
      <c r="I209" s="183"/>
      <c r="J209" s="184">
        <f>ROUND(I209*H209,2)</f>
        <v>0</v>
      </c>
      <c r="K209" s="180" t="s">
        <v>147</v>
      </c>
      <c r="L209" s="37"/>
      <c r="M209" s="185" t="s">
        <v>1</v>
      </c>
      <c r="N209" s="186" t="s">
        <v>38</v>
      </c>
      <c r="O209" s="75"/>
      <c r="P209" s="187">
        <f>O209*H209</f>
        <v>0</v>
      </c>
      <c r="Q209" s="187">
        <v>0</v>
      </c>
      <c r="R209" s="187">
        <f>Q209*H209</f>
        <v>0</v>
      </c>
      <c r="S209" s="187">
        <v>0</v>
      </c>
      <c r="T209" s="188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189" t="s">
        <v>148</v>
      </c>
      <c r="AT209" s="189" t="s">
        <v>143</v>
      </c>
      <c r="AU209" s="189" t="s">
        <v>82</v>
      </c>
      <c r="AY209" s="17" t="s">
        <v>141</v>
      </c>
      <c r="BE209" s="190">
        <f>IF(N209="základní",J209,0)</f>
        <v>0</v>
      </c>
      <c r="BF209" s="190">
        <f>IF(N209="snížená",J209,0)</f>
        <v>0</v>
      </c>
      <c r="BG209" s="190">
        <f>IF(N209="zákl. přenesená",J209,0)</f>
        <v>0</v>
      </c>
      <c r="BH209" s="190">
        <f>IF(N209="sníž. přenesená",J209,0)</f>
        <v>0</v>
      </c>
      <c r="BI209" s="190">
        <f>IF(N209="nulová",J209,0)</f>
        <v>0</v>
      </c>
      <c r="BJ209" s="17" t="s">
        <v>80</v>
      </c>
      <c r="BK209" s="190">
        <f>ROUND(I209*H209,2)</f>
        <v>0</v>
      </c>
      <c r="BL209" s="17" t="s">
        <v>148</v>
      </c>
      <c r="BM209" s="189" t="s">
        <v>243</v>
      </c>
    </row>
    <row r="210" s="2" customFormat="1">
      <c r="A210" s="36"/>
      <c r="B210" s="37"/>
      <c r="C210" s="36"/>
      <c r="D210" s="191" t="s">
        <v>149</v>
      </c>
      <c r="E210" s="36"/>
      <c r="F210" s="192" t="s">
        <v>744</v>
      </c>
      <c r="G210" s="36"/>
      <c r="H210" s="36"/>
      <c r="I210" s="193"/>
      <c r="J210" s="36"/>
      <c r="K210" s="36"/>
      <c r="L210" s="37"/>
      <c r="M210" s="194"/>
      <c r="N210" s="195"/>
      <c r="O210" s="75"/>
      <c r="P210" s="75"/>
      <c r="Q210" s="75"/>
      <c r="R210" s="75"/>
      <c r="S210" s="75"/>
      <c r="T210" s="76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T210" s="17" t="s">
        <v>149</v>
      </c>
      <c r="AU210" s="17" t="s">
        <v>82</v>
      </c>
    </row>
    <row r="211" s="2" customFormat="1" ht="16.5" customHeight="1">
      <c r="A211" s="36"/>
      <c r="B211" s="177"/>
      <c r="C211" s="178" t="s">
        <v>203</v>
      </c>
      <c r="D211" s="178" t="s">
        <v>143</v>
      </c>
      <c r="E211" s="179" t="s">
        <v>745</v>
      </c>
      <c r="F211" s="180" t="s">
        <v>746</v>
      </c>
      <c r="G211" s="181" t="s">
        <v>725</v>
      </c>
      <c r="H211" s="182">
        <v>1</v>
      </c>
      <c r="I211" s="183"/>
      <c r="J211" s="184">
        <f>ROUND(I211*H211,2)</f>
        <v>0</v>
      </c>
      <c r="K211" s="180" t="s">
        <v>147</v>
      </c>
      <c r="L211" s="37"/>
      <c r="M211" s="185" t="s">
        <v>1</v>
      </c>
      <c r="N211" s="186" t="s">
        <v>38</v>
      </c>
      <c r="O211" s="75"/>
      <c r="P211" s="187">
        <f>O211*H211</f>
        <v>0</v>
      </c>
      <c r="Q211" s="187">
        <v>0</v>
      </c>
      <c r="R211" s="187">
        <f>Q211*H211</f>
        <v>0</v>
      </c>
      <c r="S211" s="187">
        <v>0</v>
      </c>
      <c r="T211" s="188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189" t="s">
        <v>148</v>
      </c>
      <c r="AT211" s="189" t="s">
        <v>143</v>
      </c>
      <c r="AU211" s="189" t="s">
        <v>82</v>
      </c>
      <c r="AY211" s="17" t="s">
        <v>141</v>
      </c>
      <c r="BE211" s="190">
        <f>IF(N211="základní",J211,0)</f>
        <v>0</v>
      </c>
      <c r="BF211" s="190">
        <f>IF(N211="snížená",J211,0)</f>
        <v>0</v>
      </c>
      <c r="BG211" s="190">
        <f>IF(N211="zákl. přenesená",J211,0)</f>
        <v>0</v>
      </c>
      <c r="BH211" s="190">
        <f>IF(N211="sníž. přenesená",J211,0)</f>
        <v>0</v>
      </c>
      <c r="BI211" s="190">
        <f>IF(N211="nulová",J211,0)</f>
        <v>0</v>
      </c>
      <c r="BJ211" s="17" t="s">
        <v>80</v>
      </c>
      <c r="BK211" s="190">
        <f>ROUND(I211*H211,2)</f>
        <v>0</v>
      </c>
      <c r="BL211" s="17" t="s">
        <v>148</v>
      </c>
      <c r="BM211" s="189" t="s">
        <v>252</v>
      </c>
    </row>
    <row r="212" s="2" customFormat="1">
      <c r="A212" s="36"/>
      <c r="B212" s="37"/>
      <c r="C212" s="36"/>
      <c r="D212" s="191" t="s">
        <v>149</v>
      </c>
      <c r="E212" s="36"/>
      <c r="F212" s="192" t="s">
        <v>746</v>
      </c>
      <c r="G212" s="36"/>
      <c r="H212" s="36"/>
      <c r="I212" s="193"/>
      <c r="J212" s="36"/>
      <c r="K212" s="36"/>
      <c r="L212" s="37"/>
      <c r="M212" s="194"/>
      <c r="N212" s="195"/>
      <c r="O212" s="75"/>
      <c r="P212" s="75"/>
      <c r="Q212" s="75"/>
      <c r="R212" s="75"/>
      <c r="S212" s="75"/>
      <c r="T212" s="76"/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T212" s="17" t="s">
        <v>149</v>
      </c>
      <c r="AU212" s="17" t="s">
        <v>82</v>
      </c>
    </row>
    <row r="213" s="2" customFormat="1">
      <c r="A213" s="36"/>
      <c r="B213" s="37"/>
      <c r="C213" s="36"/>
      <c r="D213" s="191" t="s">
        <v>334</v>
      </c>
      <c r="E213" s="36"/>
      <c r="F213" s="222" t="s">
        <v>747</v>
      </c>
      <c r="G213" s="36"/>
      <c r="H213" s="36"/>
      <c r="I213" s="193"/>
      <c r="J213" s="36"/>
      <c r="K213" s="36"/>
      <c r="L213" s="37"/>
      <c r="M213" s="194"/>
      <c r="N213" s="195"/>
      <c r="O213" s="75"/>
      <c r="P213" s="75"/>
      <c r="Q213" s="75"/>
      <c r="R213" s="75"/>
      <c r="S213" s="75"/>
      <c r="T213" s="76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T213" s="17" t="s">
        <v>334</v>
      </c>
      <c r="AU213" s="17" t="s">
        <v>82</v>
      </c>
    </row>
    <row r="214" s="2" customFormat="1" ht="16.5" customHeight="1">
      <c r="A214" s="36"/>
      <c r="B214" s="177"/>
      <c r="C214" s="178" t="s">
        <v>262</v>
      </c>
      <c r="D214" s="178" t="s">
        <v>143</v>
      </c>
      <c r="E214" s="179" t="s">
        <v>748</v>
      </c>
      <c r="F214" s="180" t="s">
        <v>749</v>
      </c>
      <c r="G214" s="181" t="s">
        <v>725</v>
      </c>
      <c r="H214" s="182">
        <v>1</v>
      </c>
      <c r="I214" s="183"/>
      <c r="J214" s="184">
        <f>ROUND(I214*H214,2)</f>
        <v>0</v>
      </c>
      <c r="K214" s="180" t="s">
        <v>147</v>
      </c>
      <c r="L214" s="37"/>
      <c r="M214" s="185" t="s">
        <v>1</v>
      </c>
      <c r="N214" s="186" t="s">
        <v>38</v>
      </c>
      <c r="O214" s="75"/>
      <c r="P214" s="187">
        <f>O214*H214</f>
        <v>0</v>
      </c>
      <c r="Q214" s="187">
        <v>0</v>
      </c>
      <c r="R214" s="187">
        <f>Q214*H214</f>
        <v>0</v>
      </c>
      <c r="S214" s="187">
        <v>0</v>
      </c>
      <c r="T214" s="188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189" t="s">
        <v>148</v>
      </c>
      <c r="AT214" s="189" t="s">
        <v>143</v>
      </c>
      <c r="AU214" s="189" t="s">
        <v>82</v>
      </c>
      <c r="AY214" s="17" t="s">
        <v>141</v>
      </c>
      <c r="BE214" s="190">
        <f>IF(N214="základní",J214,0)</f>
        <v>0</v>
      </c>
      <c r="BF214" s="190">
        <f>IF(N214="snížená",J214,0)</f>
        <v>0</v>
      </c>
      <c r="BG214" s="190">
        <f>IF(N214="zákl. přenesená",J214,0)</f>
        <v>0</v>
      </c>
      <c r="BH214" s="190">
        <f>IF(N214="sníž. přenesená",J214,0)</f>
        <v>0</v>
      </c>
      <c r="BI214" s="190">
        <f>IF(N214="nulová",J214,0)</f>
        <v>0</v>
      </c>
      <c r="BJ214" s="17" t="s">
        <v>80</v>
      </c>
      <c r="BK214" s="190">
        <f>ROUND(I214*H214,2)</f>
        <v>0</v>
      </c>
      <c r="BL214" s="17" t="s">
        <v>148</v>
      </c>
      <c r="BM214" s="189" t="s">
        <v>255</v>
      </c>
    </row>
    <row r="215" s="2" customFormat="1">
      <c r="A215" s="36"/>
      <c r="B215" s="37"/>
      <c r="C215" s="36"/>
      <c r="D215" s="191" t="s">
        <v>149</v>
      </c>
      <c r="E215" s="36"/>
      <c r="F215" s="192" t="s">
        <v>749</v>
      </c>
      <c r="G215" s="36"/>
      <c r="H215" s="36"/>
      <c r="I215" s="193"/>
      <c r="J215" s="36"/>
      <c r="K215" s="36"/>
      <c r="L215" s="37"/>
      <c r="M215" s="194"/>
      <c r="N215" s="195"/>
      <c r="O215" s="75"/>
      <c r="P215" s="75"/>
      <c r="Q215" s="75"/>
      <c r="R215" s="75"/>
      <c r="S215" s="75"/>
      <c r="T215" s="76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T215" s="17" t="s">
        <v>149</v>
      </c>
      <c r="AU215" s="17" t="s">
        <v>82</v>
      </c>
    </row>
    <row r="216" s="2" customFormat="1" ht="16.5" customHeight="1">
      <c r="A216" s="36"/>
      <c r="B216" s="177"/>
      <c r="C216" s="178" t="s">
        <v>207</v>
      </c>
      <c r="D216" s="178" t="s">
        <v>143</v>
      </c>
      <c r="E216" s="179" t="s">
        <v>750</v>
      </c>
      <c r="F216" s="180" t="s">
        <v>751</v>
      </c>
      <c r="G216" s="181" t="s">
        <v>725</v>
      </c>
      <c r="H216" s="182">
        <v>1</v>
      </c>
      <c r="I216" s="183"/>
      <c r="J216" s="184">
        <f>ROUND(I216*H216,2)</f>
        <v>0</v>
      </c>
      <c r="K216" s="180" t="s">
        <v>147</v>
      </c>
      <c r="L216" s="37"/>
      <c r="M216" s="185" t="s">
        <v>1</v>
      </c>
      <c r="N216" s="186" t="s">
        <v>38</v>
      </c>
      <c r="O216" s="75"/>
      <c r="P216" s="187">
        <f>O216*H216</f>
        <v>0</v>
      </c>
      <c r="Q216" s="187">
        <v>0</v>
      </c>
      <c r="R216" s="187">
        <f>Q216*H216</f>
        <v>0</v>
      </c>
      <c r="S216" s="187">
        <v>0</v>
      </c>
      <c r="T216" s="188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189" t="s">
        <v>736</v>
      </c>
      <c r="AT216" s="189" t="s">
        <v>143</v>
      </c>
      <c r="AU216" s="189" t="s">
        <v>82</v>
      </c>
      <c r="AY216" s="17" t="s">
        <v>141</v>
      </c>
      <c r="BE216" s="190">
        <f>IF(N216="základní",J216,0)</f>
        <v>0</v>
      </c>
      <c r="BF216" s="190">
        <f>IF(N216="snížená",J216,0)</f>
        <v>0</v>
      </c>
      <c r="BG216" s="190">
        <f>IF(N216="zákl. přenesená",J216,0)</f>
        <v>0</v>
      </c>
      <c r="BH216" s="190">
        <f>IF(N216="sníž. přenesená",J216,0)</f>
        <v>0</v>
      </c>
      <c r="BI216" s="190">
        <f>IF(N216="nulová",J216,0)</f>
        <v>0</v>
      </c>
      <c r="BJ216" s="17" t="s">
        <v>80</v>
      </c>
      <c r="BK216" s="190">
        <f>ROUND(I216*H216,2)</f>
        <v>0</v>
      </c>
      <c r="BL216" s="17" t="s">
        <v>736</v>
      </c>
      <c r="BM216" s="189" t="s">
        <v>752</v>
      </c>
    </row>
    <row r="217" s="2" customFormat="1">
      <c r="A217" s="36"/>
      <c r="B217" s="37"/>
      <c r="C217" s="36"/>
      <c r="D217" s="191" t="s">
        <v>149</v>
      </c>
      <c r="E217" s="36"/>
      <c r="F217" s="192" t="s">
        <v>751</v>
      </c>
      <c r="G217" s="36"/>
      <c r="H217" s="36"/>
      <c r="I217" s="193"/>
      <c r="J217" s="36"/>
      <c r="K217" s="36"/>
      <c r="L217" s="37"/>
      <c r="M217" s="194"/>
      <c r="N217" s="195"/>
      <c r="O217" s="75"/>
      <c r="P217" s="75"/>
      <c r="Q217" s="75"/>
      <c r="R217" s="75"/>
      <c r="S217" s="75"/>
      <c r="T217" s="76"/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T217" s="17" t="s">
        <v>149</v>
      </c>
      <c r="AU217" s="17" t="s">
        <v>82</v>
      </c>
    </row>
    <row r="218" s="2" customFormat="1" ht="16.5" customHeight="1">
      <c r="A218" s="36"/>
      <c r="B218" s="177"/>
      <c r="C218" s="178" t="s">
        <v>271</v>
      </c>
      <c r="D218" s="178" t="s">
        <v>143</v>
      </c>
      <c r="E218" s="179" t="s">
        <v>753</v>
      </c>
      <c r="F218" s="180" t="s">
        <v>754</v>
      </c>
      <c r="G218" s="181" t="s">
        <v>725</v>
      </c>
      <c r="H218" s="182">
        <v>1</v>
      </c>
      <c r="I218" s="183"/>
      <c r="J218" s="184">
        <f>ROUND(I218*H218,2)</f>
        <v>0</v>
      </c>
      <c r="K218" s="180" t="s">
        <v>147</v>
      </c>
      <c r="L218" s="37"/>
      <c r="M218" s="185" t="s">
        <v>1</v>
      </c>
      <c r="N218" s="186" t="s">
        <v>38</v>
      </c>
      <c r="O218" s="75"/>
      <c r="P218" s="187">
        <f>O218*H218</f>
        <v>0</v>
      </c>
      <c r="Q218" s="187">
        <v>0</v>
      </c>
      <c r="R218" s="187">
        <f>Q218*H218</f>
        <v>0</v>
      </c>
      <c r="S218" s="187">
        <v>0</v>
      </c>
      <c r="T218" s="188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189" t="s">
        <v>148</v>
      </c>
      <c r="AT218" s="189" t="s">
        <v>143</v>
      </c>
      <c r="AU218" s="189" t="s">
        <v>82</v>
      </c>
      <c r="AY218" s="17" t="s">
        <v>141</v>
      </c>
      <c r="BE218" s="190">
        <f>IF(N218="základní",J218,0)</f>
        <v>0</v>
      </c>
      <c r="BF218" s="190">
        <f>IF(N218="snížená",J218,0)</f>
        <v>0</v>
      </c>
      <c r="BG218" s="190">
        <f>IF(N218="zákl. přenesená",J218,0)</f>
        <v>0</v>
      </c>
      <c r="BH218" s="190">
        <f>IF(N218="sníž. přenesená",J218,0)</f>
        <v>0</v>
      </c>
      <c r="BI218" s="190">
        <f>IF(N218="nulová",J218,0)</f>
        <v>0</v>
      </c>
      <c r="BJ218" s="17" t="s">
        <v>80</v>
      </c>
      <c r="BK218" s="190">
        <f>ROUND(I218*H218,2)</f>
        <v>0</v>
      </c>
      <c r="BL218" s="17" t="s">
        <v>148</v>
      </c>
      <c r="BM218" s="189" t="s">
        <v>265</v>
      </c>
    </row>
    <row r="219" s="2" customFormat="1">
      <c r="A219" s="36"/>
      <c r="B219" s="37"/>
      <c r="C219" s="36"/>
      <c r="D219" s="191" t="s">
        <v>149</v>
      </c>
      <c r="E219" s="36"/>
      <c r="F219" s="192" t="s">
        <v>754</v>
      </c>
      <c r="G219" s="36"/>
      <c r="H219" s="36"/>
      <c r="I219" s="193"/>
      <c r="J219" s="36"/>
      <c r="K219" s="36"/>
      <c r="L219" s="37"/>
      <c r="M219" s="194"/>
      <c r="N219" s="195"/>
      <c r="O219" s="75"/>
      <c r="P219" s="75"/>
      <c r="Q219" s="75"/>
      <c r="R219" s="75"/>
      <c r="S219" s="75"/>
      <c r="T219" s="76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T219" s="17" t="s">
        <v>149</v>
      </c>
      <c r="AU219" s="17" t="s">
        <v>82</v>
      </c>
    </row>
    <row r="220" s="2" customFormat="1" ht="16.5" customHeight="1">
      <c r="A220" s="36"/>
      <c r="B220" s="177"/>
      <c r="C220" s="178" t="s">
        <v>210</v>
      </c>
      <c r="D220" s="178" t="s">
        <v>143</v>
      </c>
      <c r="E220" s="179" t="s">
        <v>755</v>
      </c>
      <c r="F220" s="180" t="s">
        <v>756</v>
      </c>
      <c r="G220" s="181" t="s">
        <v>725</v>
      </c>
      <c r="H220" s="182">
        <v>1</v>
      </c>
      <c r="I220" s="183"/>
      <c r="J220" s="184">
        <f>ROUND(I220*H220,2)</f>
        <v>0</v>
      </c>
      <c r="K220" s="180" t="s">
        <v>147</v>
      </c>
      <c r="L220" s="37"/>
      <c r="M220" s="185" t="s">
        <v>1</v>
      </c>
      <c r="N220" s="186" t="s">
        <v>38</v>
      </c>
      <c r="O220" s="75"/>
      <c r="P220" s="187">
        <f>O220*H220</f>
        <v>0</v>
      </c>
      <c r="Q220" s="187">
        <v>0</v>
      </c>
      <c r="R220" s="187">
        <f>Q220*H220</f>
        <v>0</v>
      </c>
      <c r="S220" s="187">
        <v>0</v>
      </c>
      <c r="T220" s="188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189" t="s">
        <v>148</v>
      </c>
      <c r="AT220" s="189" t="s">
        <v>143</v>
      </c>
      <c r="AU220" s="189" t="s">
        <v>82</v>
      </c>
      <c r="AY220" s="17" t="s">
        <v>141</v>
      </c>
      <c r="BE220" s="190">
        <f>IF(N220="základní",J220,0)</f>
        <v>0</v>
      </c>
      <c r="BF220" s="190">
        <f>IF(N220="snížená",J220,0)</f>
        <v>0</v>
      </c>
      <c r="BG220" s="190">
        <f>IF(N220="zákl. přenesená",J220,0)</f>
        <v>0</v>
      </c>
      <c r="BH220" s="190">
        <f>IF(N220="sníž. přenesená",J220,0)</f>
        <v>0</v>
      </c>
      <c r="BI220" s="190">
        <f>IF(N220="nulová",J220,0)</f>
        <v>0</v>
      </c>
      <c r="BJ220" s="17" t="s">
        <v>80</v>
      </c>
      <c r="BK220" s="190">
        <f>ROUND(I220*H220,2)</f>
        <v>0</v>
      </c>
      <c r="BL220" s="17" t="s">
        <v>148</v>
      </c>
      <c r="BM220" s="189" t="s">
        <v>268</v>
      </c>
    </row>
    <row r="221" s="2" customFormat="1">
      <c r="A221" s="36"/>
      <c r="B221" s="37"/>
      <c r="C221" s="36"/>
      <c r="D221" s="191" t="s">
        <v>149</v>
      </c>
      <c r="E221" s="36"/>
      <c r="F221" s="192" t="s">
        <v>756</v>
      </c>
      <c r="G221" s="36"/>
      <c r="H221" s="36"/>
      <c r="I221" s="193"/>
      <c r="J221" s="36"/>
      <c r="K221" s="36"/>
      <c r="L221" s="37"/>
      <c r="M221" s="194"/>
      <c r="N221" s="195"/>
      <c r="O221" s="75"/>
      <c r="P221" s="75"/>
      <c r="Q221" s="75"/>
      <c r="R221" s="75"/>
      <c r="S221" s="75"/>
      <c r="T221" s="76"/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T221" s="17" t="s">
        <v>149</v>
      </c>
      <c r="AU221" s="17" t="s">
        <v>82</v>
      </c>
    </row>
    <row r="222" s="12" customFormat="1" ht="22.8" customHeight="1">
      <c r="A222" s="12"/>
      <c r="B222" s="164"/>
      <c r="C222" s="12"/>
      <c r="D222" s="165" t="s">
        <v>72</v>
      </c>
      <c r="E222" s="175" t="s">
        <v>757</v>
      </c>
      <c r="F222" s="175" t="s">
        <v>758</v>
      </c>
      <c r="G222" s="12"/>
      <c r="H222" s="12"/>
      <c r="I222" s="167"/>
      <c r="J222" s="176">
        <f>BK222</f>
        <v>0</v>
      </c>
      <c r="K222" s="12"/>
      <c r="L222" s="164"/>
      <c r="M222" s="169"/>
      <c r="N222" s="170"/>
      <c r="O222" s="170"/>
      <c r="P222" s="171">
        <f>SUM(P223:P226)</f>
        <v>0</v>
      </c>
      <c r="Q222" s="170"/>
      <c r="R222" s="171">
        <f>SUM(R223:R226)</f>
        <v>0</v>
      </c>
      <c r="S222" s="170"/>
      <c r="T222" s="172">
        <f>SUM(T223:T226)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165" t="s">
        <v>166</v>
      </c>
      <c r="AT222" s="173" t="s">
        <v>72</v>
      </c>
      <c r="AU222" s="173" t="s">
        <v>80</v>
      </c>
      <c r="AY222" s="165" t="s">
        <v>141</v>
      </c>
      <c r="BK222" s="174">
        <f>SUM(BK223:BK226)</f>
        <v>0</v>
      </c>
    </row>
    <row r="223" s="2" customFormat="1" ht="16.5" customHeight="1">
      <c r="A223" s="36"/>
      <c r="B223" s="177"/>
      <c r="C223" s="178" t="s">
        <v>282</v>
      </c>
      <c r="D223" s="178" t="s">
        <v>143</v>
      </c>
      <c r="E223" s="179" t="s">
        <v>759</v>
      </c>
      <c r="F223" s="180" t="s">
        <v>760</v>
      </c>
      <c r="G223" s="181" t="s">
        <v>725</v>
      </c>
      <c r="H223" s="182">
        <v>1</v>
      </c>
      <c r="I223" s="183"/>
      <c r="J223" s="184">
        <f>ROUND(I223*H223,2)</f>
        <v>0</v>
      </c>
      <c r="K223" s="180" t="s">
        <v>147</v>
      </c>
      <c r="L223" s="37"/>
      <c r="M223" s="185" t="s">
        <v>1</v>
      </c>
      <c r="N223" s="186" t="s">
        <v>38</v>
      </c>
      <c r="O223" s="75"/>
      <c r="P223" s="187">
        <f>O223*H223</f>
        <v>0</v>
      </c>
      <c r="Q223" s="187">
        <v>0</v>
      </c>
      <c r="R223" s="187">
        <f>Q223*H223</f>
        <v>0</v>
      </c>
      <c r="S223" s="187">
        <v>0</v>
      </c>
      <c r="T223" s="188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189" t="s">
        <v>148</v>
      </c>
      <c r="AT223" s="189" t="s">
        <v>143</v>
      </c>
      <c r="AU223" s="189" t="s">
        <v>82</v>
      </c>
      <c r="AY223" s="17" t="s">
        <v>141</v>
      </c>
      <c r="BE223" s="190">
        <f>IF(N223="základní",J223,0)</f>
        <v>0</v>
      </c>
      <c r="BF223" s="190">
        <f>IF(N223="snížená",J223,0)</f>
        <v>0</v>
      </c>
      <c r="BG223" s="190">
        <f>IF(N223="zákl. přenesená",J223,0)</f>
        <v>0</v>
      </c>
      <c r="BH223" s="190">
        <f>IF(N223="sníž. přenesená",J223,0)</f>
        <v>0</v>
      </c>
      <c r="BI223" s="190">
        <f>IF(N223="nulová",J223,0)</f>
        <v>0</v>
      </c>
      <c r="BJ223" s="17" t="s">
        <v>80</v>
      </c>
      <c r="BK223" s="190">
        <f>ROUND(I223*H223,2)</f>
        <v>0</v>
      </c>
      <c r="BL223" s="17" t="s">
        <v>148</v>
      </c>
      <c r="BM223" s="189" t="s">
        <v>274</v>
      </c>
    </row>
    <row r="224" s="2" customFormat="1">
      <c r="A224" s="36"/>
      <c r="B224" s="37"/>
      <c r="C224" s="36"/>
      <c r="D224" s="191" t="s">
        <v>149</v>
      </c>
      <c r="E224" s="36"/>
      <c r="F224" s="192" t="s">
        <v>760</v>
      </c>
      <c r="G224" s="36"/>
      <c r="H224" s="36"/>
      <c r="I224" s="193"/>
      <c r="J224" s="36"/>
      <c r="K224" s="36"/>
      <c r="L224" s="37"/>
      <c r="M224" s="194"/>
      <c r="N224" s="195"/>
      <c r="O224" s="75"/>
      <c r="P224" s="75"/>
      <c r="Q224" s="75"/>
      <c r="R224" s="75"/>
      <c r="S224" s="75"/>
      <c r="T224" s="76"/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T224" s="17" t="s">
        <v>149</v>
      </c>
      <c r="AU224" s="17" t="s">
        <v>82</v>
      </c>
    </row>
    <row r="225" s="2" customFormat="1" ht="16.5" customHeight="1">
      <c r="A225" s="36"/>
      <c r="B225" s="177"/>
      <c r="C225" s="178" t="s">
        <v>213</v>
      </c>
      <c r="D225" s="178" t="s">
        <v>143</v>
      </c>
      <c r="E225" s="179" t="s">
        <v>761</v>
      </c>
      <c r="F225" s="180" t="s">
        <v>762</v>
      </c>
      <c r="G225" s="181" t="s">
        <v>725</v>
      </c>
      <c r="H225" s="182">
        <v>1</v>
      </c>
      <c r="I225" s="183"/>
      <c r="J225" s="184">
        <f>ROUND(I225*H225,2)</f>
        <v>0</v>
      </c>
      <c r="K225" s="180" t="s">
        <v>147</v>
      </c>
      <c r="L225" s="37"/>
      <c r="M225" s="185" t="s">
        <v>1</v>
      </c>
      <c r="N225" s="186" t="s">
        <v>38</v>
      </c>
      <c r="O225" s="75"/>
      <c r="P225" s="187">
        <f>O225*H225</f>
        <v>0</v>
      </c>
      <c r="Q225" s="187">
        <v>0</v>
      </c>
      <c r="R225" s="187">
        <f>Q225*H225</f>
        <v>0</v>
      </c>
      <c r="S225" s="187">
        <v>0</v>
      </c>
      <c r="T225" s="188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189" t="s">
        <v>148</v>
      </c>
      <c r="AT225" s="189" t="s">
        <v>143</v>
      </c>
      <c r="AU225" s="189" t="s">
        <v>82</v>
      </c>
      <c r="AY225" s="17" t="s">
        <v>141</v>
      </c>
      <c r="BE225" s="190">
        <f>IF(N225="základní",J225,0)</f>
        <v>0</v>
      </c>
      <c r="BF225" s="190">
        <f>IF(N225="snížená",J225,0)</f>
        <v>0</v>
      </c>
      <c r="BG225" s="190">
        <f>IF(N225="zákl. přenesená",J225,0)</f>
        <v>0</v>
      </c>
      <c r="BH225" s="190">
        <f>IF(N225="sníž. přenesená",J225,0)</f>
        <v>0</v>
      </c>
      <c r="BI225" s="190">
        <f>IF(N225="nulová",J225,0)</f>
        <v>0</v>
      </c>
      <c r="BJ225" s="17" t="s">
        <v>80</v>
      </c>
      <c r="BK225" s="190">
        <f>ROUND(I225*H225,2)</f>
        <v>0</v>
      </c>
      <c r="BL225" s="17" t="s">
        <v>148</v>
      </c>
      <c r="BM225" s="189" t="s">
        <v>279</v>
      </c>
    </row>
    <row r="226" s="2" customFormat="1">
      <c r="A226" s="36"/>
      <c r="B226" s="37"/>
      <c r="C226" s="36"/>
      <c r="D226" s="191" t="s">
        <v>149</v>
      </c>
      <c r="E226" s="36"/>
      <c r="F226" s="192" t="s">
        <v>762</v>
      </c>
      <c r="G226" s="36"/>
      <c r="H226" s="36"/>
      <c r="I226" s="193"/>
      <c r="J226" s="36"/>
      <c r="K226" s="36"/>
      <c r="L226" s="37"/>
      <c r="M226" s="194"/>
      <c r="N226" s="195"/>
      <c r="O226" s="75"/>
      <c r="P226" s="75"/>
      <c r="Q226" s="75"/>
      <c r="R226" s="75"/>
      <c r="S226" s="75"/>
      <c r="T226" s="76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T226" s="17" t="s">
        <v>149</v>
      </c>
      <c r="AU226" s="17" t="s">
        <v>82</v>
      </c>
    </row>
    <row r="227" s="12" customFormat="1" ht="22.8" customHeight="1">
      <c r="A227" s="12"/>
      <c r="B227" s="164"/>
      <c r="C227" s="12"/>
      <c r="D227" s="165" t="s">
        <v>72</v>
      </c>
      <c r="E227" s="175" t="s">
        <v>763</v>
      </c>
      <c r="F227" s="175" t="s">
        <v>764</v>
      </c>
      <c r="G227" s="12"/>
      <c r="H227" s="12"/>
      <c r="I227" s="167"/>
      <c r="J227" s="176">
        <f>BK227</f>
        <v>0</v>
      </c>
      <c r="K227" s="12"/>
      <c r="L227" s="164"/>
      <c r="M227" s="169"/>
      <c r="N227" s="170"/>
      <c r="O227" s="170"/>
      <c r="P227" s="171">
        <f>SUM(P228:P232)</f>
        <v>0</v>
      </c>
      <c r="Q227" s="170"/>
      <c r="R227" s="171">
        <f>SUM(R228:R232)</f>
        <v>0</v>
      </c>
      <c r="S227" s="170"/>
      <c r="T227" s="172">
        <f>SUM(T228:T232)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165" t="s">
        <v>166</v>
      </c>
      <c r="AT227" s="173" t="s">
        <v>72</v>
      </c>
      <c r="AU227" s="173" t="s">
        <v>80</v>
      </c>
      <c r="AY227" s="165" t="s">
        <v>141</v>
      </c>
      <c r="BK227" s="174">
        <f>SUM(BK228:BK232)</f>
        <v>0</v>
      </c>
    </row>
    <row r="228" s="2" customFormat="1" ht="16.5" customHeight="1">
      <c r="A228" s="36"/>
      <c r="B228" s="177"/>
      <c r="C228" s="178" t="s">
        <v>291</v>
      </c>
      <c r="D228" s="178" t="s">
        <v>143</v>
      </c>
      <c r="E228" s="179" t="s">
        <v>765</v>
      </c>
      <c r="F228" s="180" t="s">
        <v>766</v>
      </c>
      <c r="G228" s="181" t="s">
        <v>725</v>
      </c>
      <c r="H228" s="182">
        <v>1</v>
      </c>
      <c r="I228" s="183"/>
      <c r="J228" s="184">
        <f>ROUND(I228*H228,2)</f>
        <v>0</v>
      </c>
      <c r="K228" s="180" t="s">
        <v>147</v>
      </c>
      <c r="L228" s="37"/>
      <c r="M228" s="185" t="s">
        <v>1</v>
      </c>
      <c r="N228" s="186" t="s">
        <v>38</v>
      </c>
      <c r="O228" s="75"/>
      <c r="P228" s="187">
        <f>O228*H228</f>
        <v>0</v>
      </c>
      <c r="Q228" s="187">
        <v>0</v>
      </c>
      <c r="R228" s="187">
        <f>Q228*H228</f>
        <v>0</v>
      </c>
      <c r="S228" s="187">
        <v>0</v>
      </c>
      <c r="T228" s="188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189" t="s">
        <v>148</v>
      </c>
      <c r="AT228" s="189" t="s">
        <v>143</v>
      </c>
      <c r="AU228" s="189" t="s">
        <v>82</v>
      </c>
      <c r="AY228" s="17" t="s">
        <v>141</v>
      </c>
      <c r="BE228" s="190">
        <f>IF(N228="základní",J228,0)</f>
        <v>0</v>
      </c>
      <c r="BF228" s="190">
        <f>IF(N228="snížená",J228,0)</f>
        <v>0</v>
      </c>
      <c r="BG228" s="190">
        <f>IF(N228="zákl. přenesená",J228,0)</f>
        <v>0</v>
      </c>
      <c r="BH228" s="190">
        <f>IF(N228="sníž. přenesená",J228,0)</f>
        <v>0</v>
      </c>
      <c r="BI228" s="190">
        <f>IF(N228="nulová",J228,0)</f>
        <v>0</v>
      </c>
      <c r="BJ228" s="17" t="s">
        <v>80</v>
      </c>
      <c r="BK228" s="190">
        <f>ROUND(I228*H228,2)</f>
        <v>0</v>
      </c>
      <c r="BL228" s="17" t="s">
        <v>148</v>
      </c>
      <c r="BM228" s="189" t="s">
        <v>285</v>
      </c>
    </row>
    <row r="229" s="2" customFormat="1">
      <c r="A229" s="36"/>
      <c r="B229" s="37"/>
      <c r="C229" s="36"/>
      <c r="D229" s="191" t="s">
        <v>149</v>
      </c>
      <c r="E229" s="36"/>
      <c r="F229" s="192" t="s">
        <v>766</v>
      </c>
      <c r="G229" s="36"/>
      <c r="H229" s="36"/>
      <c r="I229" s="193"/>
      <c r="J229" s="36"/>
      <c r="K229" s="36"/>
      <c r="L229" s="37"/>
      <c r="M229" s="194"/>
      <c r="N229" s="195"/>
      <c r="O229" s="75"/>
      <c r="P229" s="75"/>
      <c r="Q229" s="75"/>
      <c r="R229" s="75"/>
      <c r="S229" s="75"/>
      <c r="T229" s="76"/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T229" s="17" t="s">
        <v>149</v>
      </c>
      <c r="AU229" s="17" t="s">
        <v>82</v>
      </c>
    </row>
    <row r="230" s="2" customFormat="1">
      <c r="A230" s="36"/>
      <c r="B230" s="37"/>
      <c r="C230" s="36"/>
      <c r="D230" s="191" t="s">
        <v>334</v>
      </c>
      <c r="E230" s="36"/>
      <c r="F230" s="222" t="s">
        <v>767</v>
      </c>
      <c r="G230" s="36"/>
      <c r="H230" s="36"/>
      <c r="I230" s="193"/>
      <c r="J230" s="36"/>
      <c r="K230" s="36"/>
      <c r="L230" s="37"/>
      <c r="M230" s="194"/>
      <c r="N230" s="195"/>
      <c r="O230" s="75"/>
      <c r="P230" s="75"/>
      <c r="Q230" s="75"/>
      <c r="R230" s="75"/>
      <c r="S230" s="75"/>
      <c r="T230" s="76"/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T230" s="17" t="s">
        <v>334</v>
      </c>
      <c r="AU230" s="17" t="s">
        <v>82</v>
      </c>
    </row>
    <row r="231" s="2" customFormat="1" ht="16.5" customHeight="1">
      <c r="A231" s="36"/>
      <c r="B231" s="177"/>
      <c r="C231" s="178" t="s">
        <v>216</v>
      </c>
      <c r="D231" s="178" t="s">
        <v>143</v>
      </c>
      <c r="E231" s="179" t="s">
        <v>768</v>
      </c>
      <c r="F231" s="180" t="s">
        <v>769</v>
      </c>
      <c r="G231" s="181" t="s">
        <v>725</v>
      </c>
      <c r="H231" s="182">
        <v>1</v>
      </c>
      <c r="I231" s="183"/>
      <c r="J231" s="184">
        <f>ROUND(I231*H231,2)</f>
        <v>0</v>
      </c>
      <c r="K231" s="180" t="s">
        <v>147</v>
      </c>
      <c r="L231" s="37"/>
      <c r="M231" s="185" t="s">
        <v>1</v>
      </c>
      <c r="N231" s="186" t="s">
        <v>38</v>
      </c>
      <c r="O231" s="75"/>
      <c r="P231" s="187">
        <f>O231*H231</f>
        <v>0</v>
      </c>
      <c r="Q231" s="187">
        <v>0</v>
      </c>
      <c r="R231" s="187">
        <f>Q231*H231</f>
        <v>0</v>
      </c>
      <c r="S231" s="187">
        <v>0</v>
      </c>
      <c r="T231" s="188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189" t="s">
        <v>148</v>
      </c>
      <c r="AT231" s="189" t="s">
        <v>143</v>
      </c>
      <c r="AU231" s="189" t="s">
        <v>82</v>
      </c>
      <c r="AY231" s="17" t="s">
        <v>141</v>
      </c>
      <c r="BE231" s="190">
        <f>IF(N231="základní",J231,0)</f>
        <v>0</v>
      </c>
      <c r="BF231" s="190">
        <f>IF(N231="snížená",J231,0)</f>
        <v>0</v>
      </c>
      <c r="BG231" s="190">
        <f>IF(N231="zákl. přenesená",J231,0)</f>
        <v>0</v>
      </c>
      <c r="BH231" s="190">
        <f>IF(N231="sníž. přenesená",J231,0)</f>
        <v>0</v>
      </c>
      <c r="BI231" s="190">
        <f>IF(N231="nulová",J231,0)</f>
        <v>0</v>
      </c>
      <c r="BJ231" s="17" t="s">
        <v>80</v>
      </c>
      <c r="BK231" s="190">
        <f>ROUND(I231*H231,2)</f>
        <v>0</v>
      </c>
      <c r="BL231" s="17" t="s">
        <v>148</v>
      </c>
      <c r="BM231" s="189" t="s">
        <v>288</v>
      </c>
    </row>
    <row r="232" s="2" customFormat="1">
      <c r="A232" s="36"/>
      <c r="B232" s="37"/>
      <c r="C232" s="36"/>
      <c r="D232" s="191" t="s">
        <v>149</v>
      </c>
      <c r="E232" s="36"/>
      <c r="F232" s="192" t="s">
        <v>769</v>
      </c>
      <c r="G232" s="36"/>
      <c r="H232" s="36"/>
      <c r="I232" s="193"/>
      <c r="J232" s="36"/>
      <c r="K232" s="36"/>
      <c r="L232" s="37"/>
      <c r="M232" s="223"/>
      <c r="N232" s="224"/>
      <c r="O232" s="225"/>
      <c r="P232" s="225"/>
      <c r="Q232" s="225"/>
      <c r="R232" s="225"/>
      <c r="S232" s="225"/>
      <c r="T232" s="226"/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T232" s="17" t="s">
        <v>149</v>
      </c>
      <c r="AU232" s="17" t="s">
        <v>82</v>
      </c>
    </row>
    <row r="233" s="2" customFormat="1" ht="6.96" customHeight="1">
      <c r="A233" s="36"/>
      <c r="B233" s="58"/>
      <c r="C233" s="59"/>
      <c r="D233" s="59"/>
      <c r="E233" s="59"/>
      <c r="F233" s="59"/>
      <c r="G233" s="59"/>
      <c r="H233" s="59"/>
      <c r="I233" s="59"/>
      <c r="J233" s="59"/>
      <c r="K233" s="59"/>
      <c r="L233" s="37"/>
      <c r="M233" s="36"/>
      <c r="O233" s="36"/>
      <c r="P233" s="36"/>
      <c r="Q233" s="36"/>
      <c r="R233" s="36"/>
      <c r="S233" s="36"/>
      <c r="T233" s="36"/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</row>
  </sheetData>
  <autoFilter ref="C131:K23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0:H120"/>
    <mergeCell ref="E122:H122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98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="1" customFormat="1" ht="24.96" customHeight="1">
      <c r="B4" s="20"/>
      <c r="D4" s="21" t="s">
        <v>103</v>
      </c>
      <c r="L4" s="20"/>
      <c r="M4" s="126" t="s">
        <v>10</v>
      </c>
      <c r="AT4" s="17" t="s">
        <v>3</v>
      </c>
    </row>
    <row r="5" s="1" customFormat="1" ht="6.96" customHeight="1">
      <c r="B5" s="20"/>
      <c r="L5" s="20"/>
    </row>
    <row r="6" s="1" customFormat="1" ht="12" customHeight="1">
      <c r="B6" s="20"/>
      <c r="D6" s="30" t="s">
        <v>16</v>
      </c>
      <c r="L6" s="20"/>
    </row>
    <row r="7" s="1" customFormat="1" ht="16.5" customHeight="1">
      <c r="B7" s="20"/>
      <c r="E7" s="127" t="str">
        <f>'Rekapitulace stavby'!K6</f>
        <v>2023-08-Krinec - Oprava objektů v úseku Křinec - Obora</v>
      </c>
      <c r="F7" s="30"/>
      <c r="G7" s="30"/>
      <c r="H7" s="30"/>
      <c r="L7" s="20"/>
    </row>
    <row r="8" s="1" customFormat="1" ht="12" customHeight="1">
      <c r="B8" s="20"/>
      <c r="D8" s="30" t="s">
        <v>104</v>
      </c>
      <c r="L8" s="20"/>
    </row>
    <row r="9" s="2" customFormat="1" ht="16.5" customHeight="1">
      <c r="A9" s="36"/>
      <c r="B9" s="37"/>
      <c r="C9" s="36"/>
      <c r="D9" s="36"/>
      <c r="E9" s="127" t="s">
        <v>770</v>
      </c>
      <c r="F9" s="36"/>
      <c r="G9" s="36"/>
      <c r="H9" s="36"/>
      <c r="I9" s="36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37"/>
      <c r="C10" s="36"/>
      <c r="D10" s="30" t="s">
        <v>106</v>
      </c>
      <c r="E10" s="36"/>
      <c r="F10" s="36"/>
      <c r="G10" s="36"/>
      <c r="H10" s="36"/>
      <c r="I10" s="36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37"/>
      <c r="C11" s="36"/>
      <c r="D11" s="36"/>
      <c r="E11" s="65" t="s">
        <v>771</v>
      </c>
      <c r="F11" s="36"/>
      <c r="G11" s="36"/>
      <c r="H11" s="36"/>
      <c r="I11" s="36"/>
      <c r="J11" s="36"/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37"/>
      <c r="C12" s="36"/>
      <c r="D12" s="36"/>
      <c r="E12" s="36"/>
      <c r="F12" s="36"/>
      <c r="G12" s="36"/>
      <c r="H12" s="36"/>
      <c r="I12" s="36"/>
      <c r="J12" s="36"/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37"/>
      <c r="C13" s="36"/>
      <c r="D13" s="30" t="s">
        <v>18</v>
      </c>
      <c r="E13" s="36"/>
      <c r="F13" s="25" t="s">
        <v>1</v>
      </c>
      <c r="G13" s="36"/>
      <c r="H13" s="36"/>
      <c r="I13" s="30" t="s">
        <v>19</v>
      </c>
      <c r="J13" s="25" t="s">
        <v>1</v>
      </c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20</v>
      </c>
      <c r="E14" s="36"/>
      <c r="F14" s="25" t="s">
        <v>21</v>
      </c>
      <c r="G14" s="36"/>
      <c r="H14" s="36"/>
      <c r="I14" s="30" t="s">
        <v>22</v>
      </c>
      <c r="J14" s="67" t="str">
        <f>'Rekapitulace stavby'!AN8</f>
        <v>2. 8. 2023</v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37"/>
      <c r="C15" s="36"/>
      <c r="D15" s="36"/>
      <c r="E15" s="36"/>
      <c r="F15" s="36"/>
      <c r="G15" s="36"/>
      <c r="H15" s="36"/>
      <c r="I15" s="36"/>
      <c r="J15" s="36"/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37"/>
      <c r="C16" s="36"/>
      <c r="D16" s="30" t="s">
        <v>24</v>
      </c>
      <c r="E16" s="36"/>
      <c r="F16" s="36"/>
      <c r="G16" s="36"/>
      <c r="H16" s="36"/>
      <c r="I16" s="30" t="s">
        <v>25</v>
      </c>
      <c r="J16" s="25" t="str">
        <f>IF('Rekapitulace stavby'!AN10="","",'Rekapitulace stavby'!AN10)</f>
        <v/>
      </c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37"/>
      <c r="C17" s="36"/>
      <c r="D17" s="36"/>
      <c r="E17" s="25" t="str">
        <f>IF('Rekapitulace stavby'!E11="","",'Rekapitulace stavby'!E11)</f>
        <v xml:space="preserve"> </v>
      </c>
      <c r="F17" s="36"/>
      <c r="G17" s="36"/>
      <c r="H17" s="36"/>
      <c r="I17" s="30" t="s">
        <v>26</v>
      </c>
      <c r="J17" s="25" t="str">
        <f>IF('Rekapitulace stavby'!AN11="","",'Rekapitulace stavby'!AN11)</f>
        <v/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37"/>
      <c r="C18" s="36"/>
      <c r="D18" s="36"/>
      <c r="E18" s="36"/>
      <c r="F18" s="36"/>
      <c r="G18" s="36"/>
      <c r="H18" s="36"/>
      <c r="I18" s="36"/>
      <c r="J18" s="36"/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37"/>
      <c r="C19" s="36"/>
      <c r="D19" s="30" t="s">
        <v>27</v>
      </c>
      <c r="E19" s="36"/>
      <c r="F19" s="36"/>
      <c r="G19" s="36"/>
      <c r="H19" s="36"/>
      <c r="I19" s="30" t="s">
        <v>25</v>
      </c>
      <c r="J19" s="31" t="str">
        <f>'Rekapitulace stavby'!AN13</f>
        <v>Vyplň údaj</v>
      </c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37"/>
      <c r="C20" s="36"/>
      <c r="D20" s="36"/>
      <c r="E20" s="31" t="str">
        <f>'Rekapitulace stavby'!E14</f>
        <v>Vyplň údaj</v>
      </c>
      <c r="F20" s="25"/>
      <c r="G20" s="25"/>
      <c r="H20" s="25"/>
      <c r="I20" s="30" t="s">
        <v>26</v>
      </c>
      <c r="J20" s="31" t="str">
        <f>'Rekapitulace stavby'!AN14</f>
        <v>Vyplň údaj</v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37"/>
      <c r="C21" s="36"/>
      <c r="D21" s="36"/>
      <c r="E21" s="36"/>
      <c r="F21" s="36"/>
      <c r="G21" s="36"/>
      <c r="H21" s="36"/>
      <c r="I21" s="36"/>
      <c r="J21" s="36"/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37"/>
      <c r="C22" s="36"/>
      <c r="D22" s="30" t="s">
        <v>29</v>
      </c>
      <c r="E22" s="36"/>
      <c r="F22" s="36"/>
      <c r="G22" s="36"/>
      <c r="H22" s="36"/>
      <c r="I22" s="30" t="s">
        <v>25</v>
      </c>
      <c r="J22" s="25" t="str">
        <f>IF('Rekapitulace stavby'!AN16="","",'Rekapitulace stavby'!AN16)</f>
        <v/>
      </c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37"/>
      <c r="C23" s="36"/>
      <c r="D23" s="36"/>
      <c r="E23" s="25" t="str">
        <f>IF('Rekapitulace stavby'!E17="","",'Rekapitulace stavby'!E17)</f>
        <v xml:space="preserve"> </v>
      </c>
      <c r="F23" s="36"/>
      <c r="G23" s="36"/>
      <c r="H23" s="36"/>
      <c r="I23" s="30" t="s">
        <v>26</v>
      </c>
      <c r="J23" s="25" t="str">
        <f>IF('Rekapitulace stavby'!AN17="","",'Rekapitulace stavby'!AN17)</f>
        <v/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37"/>
      <c r="C24" s="36"/>
      <c r="D24" s="36"/>
      <c r="E24" s="36"/>
      <c r="F24" s="36"/>
      <c r="G24" s="36"/>
      <c r="H24" s="36"/>
      <c r="I24" s="36"/>
      <c r="J24" s="36"/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37"/>
      <c r="C25" s="36"/>
      <c r="D25" s="30" t="s">
        <v>31</v>
      </c>
      <c r="E25" s="36"/>
      <c r="F25" s="36"/>
      <c r="G25" s="36"/>
      <c r="H25" s="36"/>
      <c r="I25" s="30" t="s">
        <v>25</v>
      </c>
      <c r="J25" s="25" t="str">
        <f>IF('Rekapitulace stavby'!AN19="","",'Rekapitulace stavby'!AN19)</f>
        <v/>
      </c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37"/>
      <c r="C26" s="36"/>
      <c r="D26" s="36"/>
      <c r="E26" s="25" t="str">
        <f>IF('Rekapitulace stavby'!E20="","",'Rekapitulace stavby'!E20)</f>
        <v xml:space="preserve"> </v>
      </c>
      <c r="F26" s="36"/>
      <c r="G26" s="36"/>
      <c r="H26" s="36"/>
      <c r="I26" s="30" t="s">
        <v>26</v>
      </c>
      <c r="J26" s="25" t="str">
        <f>IF('Rekapitulace stavby'!AN20="","",'Rekapitulace stavby'!AN20)</f>
        <v/>
      </c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37"/>
      <c r="C27" s="36"/>
      <c r="D27" s="36"/>
      <c r="E27" s="36"/>
      <c r="F27" s="36"/>
      <c r="G27" s="36"/>
      <c r="H27" s="36"/>
      <c r="I27" s="36"/>
      <c r="J27" s="36"/>
      <c r="K27" s="36"/>
      <c r="L27" s="53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37"/>
      <c r="C28" s="36"/>
      <c r="D28" s="30" t="s">
        <v>32</v>
      </c>
      <c r="E28" s="36"/>
      <c r="F28" s="36"/>
      <c r="G28" s="36"/>
      <c r="H28" s="36"/>
      <c r="I28" s="36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28"/>
      <c r="B29" s="129"/>
      <c r="C29" s="128"/>
      <c r="D29" s="128"/>
      <c r="E29" s="34" t="s">
        <v>1</v>
      </c>
      <c r="F29" s="34"/>
      <c r="G29" s="34"/>
      <c r="H29" s="34"/>
      <c r="I29" s="128"/>
      <c r="J29" s="128"/>
      <c r="K29" s="128"/>
      <c r="L29" s="130"/>
      <c r="S29" s="128"/>
      <c r="T29" s="128"/>
      <c r="U29" s="128"/>
      <c r="V29" s="128"/>
      <c r="W29" s="128"/>
      <c r="X29" s="128"/>
      <c r="Y29" s="128"/>
      <c r="Z29" s="128"/>
      <c r="AA29" s="128"/>
      <c r="AB29" s="128"/>
      <c r="AC29" s="128"/>
      <c r="AD29" s="128"/>
      <c r="AE29" s="128"/>
    </row>
    <row r="30" s="2" customFormat="1" ht="6.96" customHeight="1">
      <c r="A30" s="36"/>
      <c r="B30" s="37"/>
      <c r="C30" s="36"/>
      <c r="D30" s="36"/>
      <c r="E30" s="36"/>
      <c r="F30" s="36"/>
      <c r="G30" s="36"/>
      <c r="H30" s="36"/>
      <c r="I30" s="36"/>
      <c r="J30" s="36"/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88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37"/>
      <c r="C32" s="36"/>
      <c r="D32" s="131" t="s">
        <v>33</v>
      </c>
      <c r="E32" s="36"/>
      <c r="F32" s="36"/>
      <c r="G32" s="36"/>
      <c r="H32" s="36"/>
      <c r="I32" s="36"/>
      <c r="J32" s="94">
        <f>ROUND(J133, 2)</f>
        <v>0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37"/>
      <c r="C33" s="36"/>
      <c r="D33" s="88"/>
      <c r="E33" s="88"/>
      <c r="F33" s="88"/>
      <c r="G33" s="88"/>
      <c r="H33" s="88"/>
      <c r="I33" s="88"/>
      <c r="J33" s="88"/>
      <c r="K33" s="88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6"/>
      <c r="F34" s="41" t="s">
        <v>35</v>
      </c>
      <c r="G34" s="36"/>
      <c r="H34" s="36"/>
      <c r="I34" s="41" t="s">
        <v>34</v>
      </c>
      <c r="J34" s="41" t="s">
        <v>36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37"/>
      <c r="C35" s="36"/>
      <c r="D35" s="132" t="s">
        <v>37</v>
      </c>
      <c r="E35" s="30" t="s">
        <v>38</v>
      </c>
      <c r="F35" s="133">
        <f>ROUND((SUM(BE133:BE445)),  2)</f>
        <v>0</v>
      </c>
      <c r="G35" s="36"/>
      <c r="H35" s="36"/>
      <c r="I35" s="134">
        <v>0.20999999999999999</v>
      </c>
      <c r="J35" s="133">
        <f>ROUND(((SUM(BE133:BE445))*I35),  2)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37"/>
      <c r="C36" s="36"/>
      <c r="D36" s="36"/>
      <c r="E36" s="30" t="s">
        <v>39</v>
      </c>
      <c r="F36" s="133">
        <f>ROUND((SUM(BF133:BF445)),  2)</f>
        <v>0</v>
      </c>
      <c r="G36" s="36"/>
      <c r="H36" s="36"/>
      <c r="I36" s="134">
        <v>0.14999999999999999</v>
      </c>
      <c r="J36" s="133">
        <f>ROUND(((SUM(BF133:BF445))*I36),  2)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40</v>
      </c>
      <c r="F37" s="133">
        <f>ROUND((SUM(BG133:BG445)),  2)</f>
        <v>0</v>
      </c>
      <c r="G37" s="36"/>
      <c r="H37" s="36"/>
      <c r="I37" s="134">
        <v>0.20999999999999999</v>
      </c>
      <c r="J37" s="133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37"/>
      <c r="C38" s="36"/>
      <c r="D38" s="36"/>
      <c r="E38" s="30" t="s">
        <v>41</v>
      </c>
      <c r="F38" s="133">
        <f>ROUND((SUM(BH133:BH445)),  2)</f>
        <v>0</v>
      </c>
      <c r="G38" s="36"/>
      <c r="H38" s="36"/>
      <c r="I38" s="134">
        <v>0.14999999999999999</v>
      </c>
      <c r="J38" s="133">
        <f>0</f>
        <v>0</v>
      </c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37"/>
      <c r="C39" s="36"/>
      <c r="D39" s="36"/>
      <c r="E39" s="30" t="s">
        <v>42</v>
      </c>
      <c r="F39" s="133">
        <f>ROUND((SUM(BI133:BI445)),  2)</f>
        <v>0</v>
      </c>
      <c r="G39" s="36"/>
      <c r="H39" s="36"/>
      <c r="I39" s="134">
        <v>0</v>
      </c>
      <c r="J39" s="133">
        <f>0</f>
        <v>0</v>
      </c>
      <c r="K39" s="36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37"/>
      <c r="C40" s="36"/>
      <c r="D40" s="36"/>
      <c r="E40" s="36"/>
      <c r="F40" s="36"/>
      <c r="G40" s="36"/>
      <c r="H40" s="36"/>
      <c r="I40" s="36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37"/>
      <c r="C41" s="135"/>
      <c r="D41" s="136" t="s">
        <v>43</v>
      </c>
      <c r="E41" s="79"/>
      <c r="F41" s="79"/>
      <c r="G41" s="137" t="s">
        <v>44</v>
      </c>
      <c r="H41" s="138" t="s">
        <v>45</v>
      </c>
      <c r="I41" s="79"/>
      <c r="J41" s="139">
        <f>SUM(J32:J39)</f>
        <v>0</v>
      </c>
      <c r="K41" s="140"/>
      <c r="L41" s="53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37"/>
      <c r="C42" s="36"/>
      <c r="D42" s="36"/>
      <c r="E42" s="36"/>
      <c r="F42" s="36"/>
      <c r="G42" s="36"/>
      <c r="H42" s="36"/>
      <c r="I42" s="36"/>
      <c r="J42" s="36"/>
      <c r="K42" s="36"/>
      <c r="L42" s="53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3"/>
      <c r="D50" s="54" t="s">
        <v>46</v>
      </c>
      <c r="E50" s="55"/>
      <c r="F50" s="55"/>
      <c r="G50" s="54" t="s">
        <v>47</v>
      </c>
      <c r="H50" s="55"/>
      <c r="I50" s="55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48</v>
      </c>
      <c r="E61" s="39"/>
      <c r="F61" s="141" t="s">
        <v>49</v>
      </c>
      <c r="G61" s="56" t="s">
        <v>48</v>
      </c>
      <c r="H61" s="39"/>
      <c r="I61" s="39"/>
      <c r="J61" s="142" t="s">
        <v>49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50</v>
      </c>
      <c r="E65" s="57"/>
      <c r="F65" s="57"/>
      <c r="G65" s="54" t="s">
        <v>51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48</v>
      </c>
      <c r="E76" s="39"/>
      <c r="F76" s="141" t="s">
        <v>49</v>
      </c>
      <c r="G76" s="56" t="s">
        <v>48</v>
      </c>
      <c r="H76" s="39"/>
      <c r="I76" s="39"/>
      <c r="J76" s="142" t="s">
        <v>49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108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127" t="str">
        <f>E7</f>
        <v>2023-08-Krinec - Oprava objektů v úseku Křinec - Obora</v>
      </c>
      <c r="F85" s="30"/>
      <c r="G85" s="30"/>
      <c r="H85" s="30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20"/>
      <c r="C86" s="30" t="s">
        <v>104</v>
      </c>
      <c r="L86" s="20"/>
    </row>
    <row r="87" s="2" customFormat="1" ht="16.5" customHeight="1">
      <c r="A87" s="36"/>
      <c r="B87" s="37"/>
      <c r="C87" s="36"/>
      <c r="D87" s="36"/>
      <c r="E87" s="127" t="s">
        <v>770</v>
      </c>
      <c r="F87" s="36"/>
      <c r="G87" s="36"/>
      <c r="H87" s="36"/>
      <c r="I87" s="36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106</v>
      </c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6"/>
      <c r="D89" s="36"/>
      <c r="E89" s="65" t="str">
        <f>E11</f>
        <v>2023-08-1.1-SO 02 - Stavební část</v>
      </c>
      <c r="F89" s="36"/>
      <c r="G89" s="36"/>
      <c r="H89" s="36"/>
      <c r="I89" s="36"/>
      <c r="J89" s="36"/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36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6"/>
      <c r="E91" s="36"/>
      <c r="F91" s="25" t="str">
        <f>F14</f>
        <v xml:space="preserve"> </v>
      </c>
      <c r="G91" s="36"/>
      <c r="H91" s="36"/>
      <c r="I91" s="30" t="s">
        <v>22</v>
      </c>
      <c r="J91" s="67" t="str">
        <f>IF(J14="","",J14)</f>
        <v>2. 8. 2023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6"/>
      <c r="D92" s="36"/>
      <c r="E92" s="36"/>
      <c r="F92" s="36"/>
      <c r="G92" s="36"/>
      <c r="H92" s="36"/>
      <c r="I92" s="36"/>
      <c r="J92" s="36"/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6"/>
      <c r="E93" s="36"/>
      <c r="F93" s="25" t="str">
        <f>E17</f>
        <v xml:space="preserve"> </v>
      </c>
      <c r="G93" s="36"/>
      <c r="H93" s="36"/>
      <c r="I93" s="30" t="s">
        <v>29</v>
      </c>
      <c r="J93" s="34" t="str">
        <f>E23</f>
        <v xml:space="preserve"> </v>
      </c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27</v>
      </c>
      <c r="D94" s="36"/>
      <c r="E94" s="36"/>
      <c r="F94" s="25" t="str">
        <f>IF(E20="","",E20)</f>
        <v>Vyplň údaj</v>
      </c>
      <c r="G94" s="36"/>
      <c r="H94" s="36"/>
      <c r="I94" s="30" t="s">
        <v>31</v>
      </c>
      <c r="J94" s="34" t="str">
        <f>E26</f>
        <v xml:space="preserve"> </v>
      </c>
      <c r="K94" s="36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36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43" t="s">
        <v>109</v>
      </c>
      <c r="D96" s="135"/>
      <c r="E96" s="135"/>
      <c r="F96" s="135"/>
      <c r="G96" s="135"/>
      <c r="H96" s="135"/>
      <c r="I96" s="135"/>
      <c r="J96" s="144" t="s">
        <v>110</v>
      </c>
      <c r="K96" s="135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6"/>
      <c r="D97" s="36"/>
      <c r="E97" s="36"/>
      <c r="F97" s="36"/>
      <c r="G97" s="36"/>
      <c r="H97" s="36"/>
      <c r="I97" s="36"/>
      <c r="J97" s="36"/>
      <c r="K97" s="36"/>
      <c r="L97" s="53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45" t="s">
        <v>111</v>
      </c>
      <c r="D98" s="36"/>
      <c r="E98" s="36"/>
      <c r="F98" s="36"/>
      <c r="G98" s="36"/>
      <c r="H98" s="36"/>
      <c r="I98" s="36"/>
      <c r="J98" s="94">
        <f>J133</f>
        <v>0</v>
      </c>
      <c r="K98" s="36"/>
      <c r="L98" s="53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7" t="s">
        <v>112</v>
      </c>
    </row>
    <row r="99" s="9" customFormat="1" ht="24.96" customHeight="1">
      <c r="A99" s="9"/>
      <c r="B99" s="146"/>
      <c r="C99" s="9"/>
      <c r="D99" s="147" t="s">
        <v>113</v>
      </c>
      <c r="E99" s="148"/>
      <c r="F99" s="148"/>
      <c r="G99" s="148"/>
      <c r="H99" s="148"/>
      <c r="I99" s="148"/>
      <c r="J99" s="149">
        <f>J134</f>
        <v>0</v>
      </c>
      <c r="K99" s="9"/>
      <c r="L99" s="14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0"/>
      <c r="C100" s="10"/>
      <c r="D100" s="151" t="s">
        <v>114</v>
      </c>
      <c r="E100" s="152"/>
      <c r="F100" s="152"/>
      <c r="G100" s="152"/>
      <c r="H100" s="152"/>
      <c r="I100" s="152"/>
      <c r="J100" s="153">
        <f>J135</f>
        <v>0</v>
      </c>
      <c r="K100" s="10"/>
      <c r="L100" s="15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0"/>
      <c r="C101" s="10"/>
      <c r="D101" s="151" t="s">
        <v>115</v>
      </c>
      <c r="E101" s="152"/>
      <c r="F101" s="152"/>
      <c r="G101" s="152"/>
      <c r="H101" s="152"/>
      <c r="I101" s="152"/>
      <c r="J101" s="153">
        <f>J172</f>
        <v>0</v>
      </c>
      <c r="K101" s="10"/>
      <c r="L101" s="15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0"/>
      <c r="C102" s="10"/>
      <c r="D102" s="151" t="s">
        <v>116</v>
      </c>
      <c r="E102" s="152"/>
      <c r="F102" s="152"/>
      <c r="G102" s="152"/>
      <c r="H102" s="152"/>
      <c r="I102" s="152"/>
      <c r="J102" s="153">
        <f>J183</f>
        <v>0</v>
      </c>
      <c r="K102" s="10"/>
      <c r="L102" s="15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0"/>
      <c r="C103" s="10"/>
      <c r="D103" s="151" t="s">
        <v>117</v>
      </c>
      <c r="E103" s="152"/>
      <c r="F103" s="152"/>
      <c r="G103" s="152"/>
      <c r="H103" s="152"/>
      <c r="I103" s="152"/>
      <c r="J103" s="153">
        <f>J214</f>
        <v>0</v>
      </c>
      <c r="K103" s="10"/>
      <c r="L103" s="15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0"/>
      <c r="C104" s="10"/>
      <c r="D104" s="151" t="s">
        <v>118</v>
      </c>
      <c r="E104" s="152"/>
      <c r="F104" s="152"/>
      <c r="G104" s="152"/>
      <c r="H104" s="152"/>
      <c r="I104" s="152"/>
      <c r="J104" s="153">
        <f>J257</f>
        <v>0</v>
      </c>
      <c r="K104" s="10"/>
      <c r="L104" s="15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0"/>
      <c r="C105" s="10"/>
      <c r="D105" s="151" t="s">
        <v>119</v>
      </c>
      <c r="E105" s="152"/>
      <c r="F105" s="152"/>
      <c r="G105" s="152"/>
      <c r="H105" s="152"/>
      <c r="I105" s="152"/>
      <c r="J105" s="153">
        <f>J268</f>
        <v>0</v>
      </c>
      <c r="K105" s="10"/>
      <c r="L105" s="15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50"/>
      <c r="C106" s="10"/>
      <c r="D106" s="151" t="s">
        <v>120</v>
      </c>
      <c r="E106" s="152"/>
      <c r="F106" s="152"/>
      <c r="G106" s="152"/>
      <c r="H106" s="152"/>
      <c r="I106" s="152"/>
      <c r="J106" s="153">
        <f>J347</f>
        <v>0</v>
      </c>
      <c r="K106" s="10"/>
      <c r="L106" s="15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50"/>
      <c r="C107" s="10"/>
      <c r="D107" s="151" t="s">
        <v>121</v>
      </c>
      <c r="E107" s="152"/>
      <c r="F107" s="152"/>
      <c r="G107" s="152"/>
      <c r="H107" s="152"/>
      <c r="I107" s="152"/>
      <c r="J107" s="153">
        <f>J376</f>
        <v>0</v>
      </c>
      <c r="K107" s="10"/>
      <c r="L107" s="15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46"/>
      <c r="C108" s="9"/>
      <c r="D108" s="147" t="s">
        <v>122</v>
      </c>
      <c r="E108" s="148"/>
      <c r="F108" s="148"/>
      <c r="G108" s="148"/>
      <c r="H108" s="148"/>
      <c r="I108" s="148"/>
      <c r="J108" s="149">
        <f>J381</f>
        <v>0</v>
      </c>
      <c r="K108" s="9"/>
      <c r="L108" s="146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50"/>
      <c r="C109" s="10"/>
      <c r="D109" s="151" t="s">
        <v>123</v>
      </c>
      <c r="E109" s="152"/>
      <c r="F109" s="152"/>
      <c r="G109" s="152"/>
      <c r="H109" s="152"/>
      <c r="I109" s="152"/>
      <c r="J109" s="153">
        <f>J382</f>
        <v>0</v>
      </c>
      <c r="K109" s="10"/>
      <c r="L109" s="15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50"/>
      <c r="C110" s="10"/>
      <c r="D110" s="151" t="s">
        <v>124</v>
      </c>
      <c r="E110" s="152"/>
      <c r="F110" s="152"/>
      <c r="G110" s="152"/>
      <c r="H110" s="152"/>
      <c r="I110" s="152"/>
      <c r="J110" s="153">
        <f>J425</f>
        <v>0</v>
      </c>
      <c r="K110" s="10"/>
      <c r="L110" s="15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9" customFormat="1" ht="24.96" customHeight="1">
      <c r="A111" s="9"/>
      <c r="B111" s="146"/>
      <c r="C111" s="9"/>
      <c r="D111" s="147" t="s">
        <v>125</v>
      </c>
      <c r="E111" s="148"/>
      <c r="F111" s="148"/>
      <c r="G111" s="148"/>
      <c r="H111" s="148"/>
      <c r="I111" s="148"/>
      <c r="J111" s="149">
        <f>J442</f>
        <v>0</v>
      </c>
      <c r="K111" s="9"/>
      <c r="L111" s="146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2" customFormat="1" ht="21.84" customHeight="1">
      <c r="A112" s="36"/>
      <c r="B112" s="37"/>
      <c r="C112" s="36"/>
      <c r="D112" s="36"/>
      <c r="E112" s="36"/>
      <c r="F112" s="36"/>
      <c r="G112" s="36"/>
      <c r="H112" s="36"/>
      <c r="I112" s="36"/>
      <c r="J112" s="36"/>
      <c r="K112" s="36"/>
      <c r="L112" s="53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58"/>
      <c r="C113" s="59"/>
      <c r="D113" s="59"/>
      <c r="E113" s="59"/>
      <c r="F113" s="59"/>
      <c r="G113" s="59"/>
      <c r="H113" s="59"/>
      <c r="I113" s="59"/>
      <c r="J113" s="59"/>
      <c r="K113" s="59"/>
      <c r="L113" s="53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7" s="2" customFormat="1" ht="6.96" customHeight="1">
      <c r="A117" s="36"/>
      <c r="B117" s="60"/>
      <c r="C117" s="61"/>
      <c r="D117" s="61"/>
      <c r="E117" s="61"/>
      <c r="F117" s="61"/>
      <c r="G117" s="61"/>
      <c r="H117" s="61"/>
      <c r="I117" s="61"/>
      <c r="J117" s="61"/>
      <c r="K117" s="61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24.96" customHeight="1">
      <c r="A118" s="36"/>
      <c r="B118" s="37"/>
      <c r="C118" s="21" t="s">
        <v>126</v>
      </c>
      <c r="D118" s="36"/>
      <c r="E118" s="36"/>
      <c r="F118" s="36"/>
      <c r="G118" s="36"/>
      <c r="H118" s="36"/>
      <c r="I118" s="36"/>
      <c r="J118" s="36"/>
      <c r="K118" s="36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6.96" customHeight="1">
      <c r="A119" s="36"/>
      <c r="B119" s="37"/>
      <c r="C119" s="36"/>
      <c r="D119" s="36"/>
      <c r="E119" s="36"/>
      <c r="F119" s="36"/>
      <c r="G119" s="36"/>
      <c r="H119" s="36"/>
      <c r="I119" s="36"/>
      <c r="J119" s="36"/>
      <c r="K119" s="36"/>
      <c r="L119" s="53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2" customHeight="1">
      <c r="A120" s="36"/>
      <c r="B120" s="37"/>
      <c r="C120" s="30" t="s">
        <v>16</v>
      </c>
      <c r="D120" s="36"/>
      <c r="E120" s="36"/>
      <c r="F120" s="36"/>
      <c r="G120" s="36"/>
      <c r="H120" s="36"/>
      <c r="I120" s="36"/>
      <c r="J120" s="36"/>
      <c r="K120" s="36"/>
      <c r="L120" s="53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6.5" customHeight="1">
      <c r="A121" s="36"/>
      <c r="B121" s="37"/>
      <c r="C121" s="36"/>
      <c r="D121" s="36"/>
      <c r="E121" s="127" t="str">
        <f>E7</f>
        <v>2023-08-Krinec - Oprava objektů v úseku Křinec - Obora</v>
      </c>
      <c r="F121" s="30"/>
      <c r="G121" s="30"/>
      <c r="H121" s="30"/>
      <c r="I121" s="36"/>
      <c r="J121" s="36"/>
      <c r="K121" s="36"/>
      <c r="L121" s="53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1" customFormat="1" ht="12" customHeight="1">
      <c r="B122" s="20"/>
      <c r="C122" s="30" t="s">
        <v>104</v>
      </c>
      <c r="L122" s="20"/>
    </row>
    <row r="123" s="2" customFormat="1" ht="16.5" customHeight="1">
      <c r="A123" s="36"/>
      <c r="B123" s="37"/>
      <c r="C123" s="36"/>
      <c r="D123" s="36"/>
      <c r="E123" s="127" t="s">
        <v>770</v>
      </c>
      <c r="F123" s="36"/>
      <c r="G123" s="36"/>
      <c r="H123" s="36"/>
      <c r="I123" s="36"/>
      <c r="J123" s="36"/>
      <c r="K123" s="36"/>
      <c r="L123" s="53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12" customHeight="1">
      <c r="A124" s="36"/>
      <c r="B124" s="37"/>
      <c r="C124" s="30" t="s">
        <v>106</v>
      </c>
      <c r="D124" s="36"/>
      <c r="E124" s="36"/>
      <c r="F124" s="36"/>
      <c r="G124" s="36"/>
      <c r="H124" s="36"/>
      <c r="I124" s="36"/>
      <c r="J124" s="36"/>
      <c r="K124" s="36"/>
      <c r="L124" s="53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2" customFormat="1" ht="16.5" customHeight="1">
      <c r="A125" s="36"/>
      <c r="B125" s="37"/>
      <c r="C125" s="36"/>
      <c r="D125" s="36"/>
      <c r="E125" s="65" t="str">
        <f>E11</f>
        <v>2023-08-1.1-SO 02 - Stavební část</v>
      </c>
      <c r="F125" s="36"/>
      <c r="G125" s="36"/>
      <c r="H125" s="36"/>
      <c r="I125" s="36"/>
      <c r="J125" s="36"/>
      <c r="K125" s="36"/>
      <c r="L125" s="53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="2" customFormat="1" ht="6.96" customHeight="1">
      <c r="A126" s="36"/>
      <c r="B126" s="37"/>
      <c r="C126" s="36"/>
      <c r="D126" s="36"/>
      <c r="E126" s="36"/>
      <c r="F126" s="36"/>
      <c r="G126" s="36"/>
      <c r="H126" s="36"/>
      <c r="I126" s="36"/>
      <c r="J126" s="36"/>
      <c r="K126" s="36"/>
      <c r="L126" s="53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</row>
    <row r="127" s="2" customFormat="1" ht="12" customHeight="1">
      <c r="A127" s="36"/>
      <c r="B127" s="37"/>
      <c r="C127" s="30" t="s">
        <v>20</v>
      </c>
      <c r="D127" s="36"/>
      <c r="E127" s="36"/>
      <c r="F127" s="25" t="str">
        <f>F14</f>
        <v xml:space="preserve"> </v>
      </c>
      <c r="G127" s="36"/>
      <c r="H127" s="36"/>
      <c r="I127" s="30" t="s">
        <v>22</v>
      </c>
      <c r="J127" s="67" t="str">
        <f>IF(J14="","",J14)</f>
        <v>2. 8. 2023</v>
      </c>
      <c r="K127" s="36"/>
      <c r="L127" s="53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</row>
    <row r="128" s="2" customFormat="1" ht="6.96" customHeight="1">
      <c r="A128" s="36"/>
      <c r="B128" s="37"/>
      <c r="C128" s="36"/>
      <c r="D128" s="36"/>
      <c r="E128" s="36"/>
      <c r="F128" s="36"/>
      <c r="G128" s="36"/>
      <c r="H128" s="36"/>
      <c r="I128" s="36"/>
      <c r="J128" s="36"/>
      <c r="K128" s="36"/>
      <c r="L128" s="53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</row>
    <row r="129" s="2" customFormat="1" ht="15.15" customHeight="1">
      <c r="A129" s="36"/>
      <c r="B129" s="37"/>
      <c r="C129" s="30" t="s">
        <v>24</v>
      </c>
      <c r="D129" s="36"/>
      <c r="E129" s="36"/>
      <c r="F129" s="25" t="str">
        <f>E17</f>
        <v xml:space="preserve"> </v>
      </c>
      <c r="G129" s="36"/>
      <c r="H129" s="36"/>
      <c r="I129" s="30" t="s">
        <v>29</v>
      </c>
      <c r="J129" s="34" t="str">
        <f>E23</f>
        <v xml:space="preserve"> </v>
      </c>
      <c r="K129" s="36"/>
      <c r="L129" s="53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</row>
    <row r="130" s="2" customFormat="1" ht="15.15" customHeight="1">
      <c r="A130" s="36"/>
      <c r="B130" s="37"/>
      <c r="C130" s="30" t="s">
        <v>27</v>
      </c>
      <c r="D130" s="36"/>
      <c r="E130" s="36"/>
      <c r="F130" s="25" t="str">
        <f>IF(E20="","",E20)</f>
        <v>Vyplň údaj</v>
      </c>
      <c r="G130" s="36"/>
      <c r="H130" s="36"/>
      <c r="I130" s="30" t="s">
        <v>31</v>
      </c>
      <c r="J130" s="34" t="str">
        <f>E26</f>
        <v xml:space="preserve"> </v>
      </c>
      <c r="K130" s="36"/>
      <c r="L130" s="53"/>
      <c r="S130" s="36"/>
      <c r="T130" s="3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</row>
    <row r="131" s="2" customFormat="1" ht="10.32" customHeight="1">
      <c r="A131" s="36"/>
      <c r="B131" s="37"/>
      <c r="C131" s="36"/>
      <c r="D131" s="36"/>
      <c r="E131" s="36"/>
      <c r="F131" s="36"/>
      <c r="G131" s="36"/>
      <c r="H131" s="36"/>
      <c r="I131" s="36"/>
      <c r="J131" s="36"/>
      <c r="K131" s="36"/>
      <c r="L131" s="53"/>
      <c r="S131" s="36"/>
      <c r="T131" s="36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</row>
    <row r="132" s="11" customFormat="1" ht="29.28" customHeight="1">
      <c r="A132" s="154"/>
      <c r="B132" s="155"/>
      <c r="C132" s="156" t="s">
        <v>127</v>
      </c>
      <c r="D132" s="157" t="s">
        <v>58</v>
      </c>
      <c r="E132" s="157" t="s">
        <v>54</v>
      </c>
      <c r="F132" s="157" t="s">
        <v>55</v>
      </c>
      <c r="G132" s="157" t="s">
        <v>128</v>
      </c>
      <c r="H132" s="157" t="s">
        <v>129</v>
      </c>
      <c r="I132" s="157" t="s">
        <v>130</v>
      </c>
      <c r="J132" s="157" t="s">
        <v>110</v>
      </c>
      <c r="K132" s="158" t="s">
        <v>131</v>
      </c>
      <c r="L132" s="159"/>
      <c r="M132" s="84" t="s">
        <v>1</v>
      </c>
      <c r="N132" s="85" t="s">
        <v>37</v>
      </c>
      <c r="O132" s="85" t="s">
        <v>132</v>
      </c>
      <c r="P132" s="85" t="s">
        <v>133</v>
      </c>
      <c r="Q132" s="85" t="s">
        <v>134</v>
      </c>
      <c r="R132" s="85" t="s">
        <v>135</v>
      </c>
      <c r="S132" s="85" t="s">
        <v>136</v>
      </c>
      <c r="T132" s="86" t="s">
        <v>137</v>
      </c>
      <c r="U132" s="154"/>
      <c r="V132" s="154"/>
      <c r="W132" s="154"/>
      <c r="X132" s="154"/>
      <c r="Y132" s="154"/>
      <c r="Z132" s="154"/>
      <c r="AA132" s="154"/>
      <c r="AB132" s="154"/>
      <c r="AC132" s="154"/>
      <c r="AD132" s="154"/>
      <c r="AE132" s="154"/>
    </row>
    <row r="133" s="2" customFormat="1" ht="22.8" customHeight="1">
      <c r="A133" s="36"/>
      <c r="B133" s="37"/>
      <c r="C133" s="91" t="s">
        <v>138</v>
      </c>
      <c r="D133" s="36"/>
      <c r="E133" s="36"/>
      <c r="F133" s="36"/>
      <c r="G133" s="36"/>
      <c r="H133" s="36"/>
      <c r="I133" s="36"/>
      <c r="J133" s="160">
        <f>BK133</f>
        <v>0</v>
      </c>
      <c r="K133" s="36"/>
      <c r="L133" s="37"/>
      <c r="M133" s="87"/>
      <c r="N133" s="71"/>
      <c r="O133" s="88"/>
      <c r="P133" s="161">
        <f>P134+P381+P442</f>
        <v>0</v>
      </c>
      <c r="Q133" s="88"/>
      <c r="R133" s="161">
        <f>R134+R381+R442</f>
        <v>0</v>
      </c>
      <c r="S133" s="88"/>
      <c r="T133" s="162">
        <f>T134+T381+T442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7" t="s">
        <v>72</v>
      </c>
      <c r="AU133" s="17" t="s">
        <v>112</v>
      </c>
      <c r="BK133" s="163">
        <f>BK134+BK381+BK442</f>
        <v>0</v>
      </c>
    </row>
    <row r="134" s="12" customFormat="1" ht="25.92" customHeight="1">
      <c r="A134" s="12"/>
      <c r="B134" s="164"/>
      <c r="C134" s="12"/>
      <c r="D134" s="165" t="s">
        <v>72</v>
      </c>
      <c r="E134" s="166" t="s">
        <v>139</v>
      </c>
      <c r="F134" s="166" t="s">
        <v>140</v>
      </c>
      <c r="G134" s="12"/>
      <c r="H134" s="12"/>
      <c r="I134" s="167"/>
      <c r="J134" s="168">
        <f>BK134</f>
        <v>0</v>
      </c>
      <c r="K134" s="12"/>
      <c r="L134" s="164"/>
      <c r="M134" s="169"/>
      <c r="N134" s="170"/>
      <c r="O134" s="170"/>
      <c r="P134" s="171">
        <f>P135+P172+P183+P214+P257+P268+P347+P376</f>
        <v>0</v>
      </c>
      <c r="Q134" s="170"/>
      <c r="R134" s="171">
        <f>R135+R172+R183+R214+R257+R268+R347+R376</f>
        <v>0</v>
      </c>
      <c r="S134" s="170"/>
      <c r="T134" s="172">
        <f>T135+T172+T183+T214+T257+T268+T347+T376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65" t="s">
        <v>80</v>
      </c>
      <c r="AT134" s="173" t="s">
        <v>72</v>
      </c>
      <c r="AU134" s="173" t="s">
        <v>73</v>
      </c>
      <c r="AY134" s="165" t="s">
        <v>141</v>
      </c>
      <c r="BK134" s="174">
        <f>BK135+BK172+BK183+BK214+BK257+BK268+BK347+BK376</f>
        <v>0</v>
      </c>
    </row>
    <row r="135" s="12" customFormat="1" ht="22.8" customHeight="1">
      <c r="A135" s="12"/>
      <c r="B135" s="164"/>
      <c r="C135" s="12"/>
      <c r="D135" s="165" t="s">
        <v>72</v>
      </c>
      <c r="E135" s="175" t="s">
        <v>80</v>
      </c>
      <c r="F135" s="175" t="s">
        <v>142</v>
      </c>
      <c r="G135" s="12"/>
      <c r="H135" s="12"/>
      <c r="I135" s="167"/>
      <c r="J135" s="176">
        <f>BK135</f>
        <v>0</v>
      </c>
      <c r="K135" s="12"/>
      <c r="L135" s="164"/>
      <c r="M135" s="169"/>
      <c r="N135" s="170"/>
      <c r="O135" s="170"/>
      <c r="P135" s="171">
        <f>SUM(P136:P171)</f>
        <v>0</v>
      </c>
      <c r="Q135" s="170"/>
      <c r="R135" s="171">
        <f>SUM(R136:R171)</f>
        <v>0</v>
      </c>
      <c r="S135" s="170"/>
      <c r="T135" s="172">
        <f>SUM(T136:T171)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65" t="s">
        <v>80</v>
      </c>
      <c r="AT135" s="173" t="s">
        <v>72</v>
      </c>
      <c r="AU135" s="173" t="s">
        <v>80</v>
      </c>
      <c r="AY135" s="165" t="s">
        <v>141</v>
      </c>
      <c r="BK135" s="174">
        <f>SUM(BK136:BK171)</f>
        <v>0</v>
      </c>
    </row>
    <row r="136" s="2" customFormat="1" ht="16.5" customHeight="1">
      <c r="A136" s="36"/>
      <c r="B136" s="177"/>
      <c r="C136" s="178" t="s">
        <v>80</v>
      </c>
      <c r="D136" s="178" t="s">
        <v>143</v>
      </c>
      <c r="E136" s="179" t="s">
        <v>154</v>
      </c>
      <c r="F136" s="180" t="s">
        <v>155</v>
      </c>
      <c r="G136" s="181" t="s">
        <v>146</v>
      </c>
      <c r="H136" s="182">
        <v>323.5</v>
      </c>
      <c r="I136" s="183"/>
      <c r="J136" s="184">
        <f>ROUND(I136*H136,2)</f>
        <v>0</v>
      </c>
      <c r="K136" s="180" t="s">
        <v>147</v>
      </c>
      <c r="L136" s="37"/>
      <c r="M136" s="185" t="s">
        <v>1</v>
      </c>
      <c r="N136" s="186" t="s">
        <v>38</v>
      </c>
      <c r="O136" s="75"/>
      <c r="P136" s="187">
        <f>O136*H136</f>
        <v>0</v>
      </c>
      <c r="Q136" s="187">
        <v>0</v>
      </c>
      <c r="R136" s="187">
        <f>Q136*H136</f>
        <v>0</v>
      </c>
      <c r="S136" s="187">
        <v>0</v>
      </c>
      <c r="T136" s="188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89" t="s">
        <v>148</v>
      </c>
      <c r="AT136" s="189" t="s">
        <v>143</v>
      </c>
      <c r="AU136" s="189" t="s">
        <v>82</v>
      </c>
      <c r="AY136" s="17" t="s">
        <v>141</v>
      </c>
      <c r="BE136" s="190">
        <f>IF(N136="základní",J136,0)</f>
        <v>0</v>
      </c>
      <c r="BF136" s="190">
        <f>IF(N136="snížená",J136,0)</f>
        <v>0</v>
      </c>
      <c r="BG136" s="190">
        <f>IF(N136="zákl. přenesená",J136,0)</f>
        <v>0</v>
      </c>
      <c r="BH136" s="190">
        <f>IF(N136="sníž. přenesená",J136,0)</f>
        <v>0</v>
      </c>
      <c r="BI136" s="190">
        <f>IF(N136="nulová",J136,0)</f>
        <v>0</v>
      </c>
      <c r="BJ136" s="17" t="s">
        <v>80</v>
      </c>
      <c r="BK136" s="190">
        <f>ROUND(I136*H136,2)</f>
        <v>0</v>
      </c>
      <c r="BL136" s="17" t="s">
        <v>148</v>
      </c>
      <c r="BM136" s="189" t="s">
        <v>82</v>
      </c>
    </row>
    <row r="137" s="2" customFormat="1">
      <c r="A137" s="36"/>
      <c r="B137" s="37"/>
      <c r="C137" s="36"/>
      <c r="D137" s="191" t="s">
        <v>149</v>
      </c>
      <c r="E137" s="36"/>
      <c r="F137" s="192" t="s">
        <v>155</v>
      </c>
      <c r="G137" s="36"/>
      <c r="H137" s="36"/>
      <c r="I137" s="193"/>
      <c r="J137" s="36"/>
      <c r="K137" s="36"/>
      <c r="L137" s="37"/>
      <c r="M137" s="194"/>
      <c r="N137" s="195"/>
      <c r="O137" s="75"/>
      <c r="P137" s="75"/>
      <c r="Q137" s="75"/>
      <c r="R137" s="75"/>
      <c r="S137" s="75"/>
      <c r="T137" s="76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7" t="s">
        <v>149</v>
      </c>
      <c r="AU137" s="17" t="s">
        <v>82</v>
      </c>
    </row>
    <row r="138" s="2" customFormat="1" ht="33" customHeight="1">
      <c r="A138" s="36"/>
      <c r="B138" s="177"/>
      <c r="C138" s="178" t="s">
        <v>82</v>
      </c>
      <c r="D138" s="178" t="s">
        <v>143</v>
      </c>
      <c r="E138" s="179" t="s">
        <v>144</v>
      </c>
      <c r="F138" s="180" t="s">
        <v>145</v>
      </c>
      <c r="G138" s="181" t="s">
        <v>146</v>
      </c>
      <c r="H138" s="182">
        <v>323.5</v>
      </c>
      <c r="I138" s="183"/>
      <c r="J138" s="184">
        <f>ROUND(I138*H138,2)</f>
        <v>0</v>
      </c>
      <c r="K138" s="180" t="s">
        <v>147</v>
      </c>
      <c r="L138" s="37"/>
      <c r="M138" s="185" t="s">
        <v>1</v>
      </c>
      <c r="N138" s="186" t="s">
        <v>38</v>
      </c>
      <c r="O138" s="75"/>
      <c r="P138" s="187">
        <f>O138*H138</f>
        <v>0</v>
      </c>
      <c r="Q138" s="187">
        <v>0</v>
      </c>
      <c r="R138" s="187">
        <f>Q138*H138</f>
        <v>0</v>
      </c>
      <c r="S138" s="187">
        <v>0</v>
      </c>
      <c r="T138" s="188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89" t="s">
        <v>148</v>
      </c>
      <c r="AT138" s="189" t="s">
        <v>143</v>
      </c>
      <c r="AU138" s="189" t="s">
        <v>82</v>
      </c>
      <c r="AY138" s="17" t="s">
        <v>141</v>
      </c>
      <c r="BE138" s="190">
        <f>IF(N138="základní",J138,0)</f>
        <v>0</v>
      </c>
      <c r="BF138" s="190">
        <f>IF(N138="snížená",J138,0)</f>
        <v>0</v>
      </c>
      <c r="BG138" s="190">
        <f>IF(N138="zákl. přenesená",J138,0)</f>
        <v>0</v>
      </c>
      <c r="BH138" s="190">
        <f>IF(N138="sníž. přenesená",J138,0)</f>
        <v>0</v>
      </c>
      <c r="BI138" s="190">
        <f>IF(N138="nulová",J138,0)</f>
        <v>0</v>
      </c>
      <c r="BJ138" s="17" t="s">
        <v>80</v>
      </c>
      <c r="BK138" s="190">
        <f>ROUND(I138*H138,2)</f>
        <v>0</v>
      </c>
      <c r="BL138" s="17" t="s">
        <v>148</v>
      </c>
      <c r="BM138" s="189" t="s">
        <v>148</v>
      </c>
    </row>
    <row r="139" s="2" customFormat="1">
      <c r="A139" s="36"/>
      <c r="B139" s="37"/>
      <c r="C139" s="36"/>
      <c r="D139" s="191" t="s">
        <v>149</v>
      </c>
      <c r="E139" s="36"/>
      <c r="F139" s="192" t="s">
        <v>145</v>
      </c>
      <c r="G139" s="36"/>
      <c r="H139" s="36"/>
      <c r="I139" s="193"/>
      <c r="J139" s="36"/>
      <c r="K139" s="36"/>
      <c r="L139" s="37"/>
      <c r="M139" s="194"/>
      <c r="N139" s="195"/>
      <c r="O139" s="75"/>
      <c r="P139" s="75"/>
      <c r="Q139" s="75"/>
      <c r="R139" s="75"/>
      <c r="S139" s="75"/>
      <c r="T139" s="76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7" t="s">
        <v>149</v>
      </c>
      <c r="AU139" s="17" t="s">
        <v>82</v>
      </c>
    </row>
    <row r="140" s="13" customFormat="1">
      <c r="A140" s="13"/>
      <c r="B140" s="196"/>
      <c r="C140" s="13"/>
      <c r="D140" s="191" t="s">
        <v>150</v>
      </c>
      <c r="E140" s="197" t="s">
        <v>1</v>
      </c>
      <c r="F140" s="198" t="s">
        <v>151</v>
      </c>
      <c r="G140" s="13"/>
      <c r="H140" s="199">
        <v>223.5</v>
      </c>
      <c r="I140" s="200"/>
      <c r="J140" s="13"/>
      <c r="K140" s="13"/>
      <c r="L140" s="196"/>
      <c r="M140" s="201"/>
      <c r="N140" s="202"/>
      <c r="O140" s="202"/>
      <c r="P140" s="202"/>
      <c r="Q140" s="202"/>
      <c r="R140" s="202"/>
      <c r="S140" s="202"/>
      <c r="T140" s="20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97" t="s">
        <v>150</v>
      </c>
      <c r="AU140" s="197" t="s">
        <v>82</v>
      </c>
      <c r="AV140" s="13" t="s">
        <v>82</v>
      </c>
      <c r="AW140" s="13" t="s">
        <v>30</v>
      </c>
      <c r="AX140" s="13" t="s">
        <v>73</v>
      </c>
      <c r="AY140" s="197" t="s">
        <v>141</v>
      </c>
    </row>
    <row r="141" s="13" customFormat="1">
      <c r="A141" s="13"/>
      <c r="B141" s="196"/>
      <c r="C141" s="13"/>
      <c r="D141" s="191" t="s">
        <v>150</v>
      </c>
      <c r="E141" s="197" t="s">
        <v>1</v>
      </c>
      <c r="F141" s="198" t="s">
        <v>772</v>
      </c>
      <c r="G141" s="13"/>
      <c r="H141" s="199">
        <v>100</v>
      </c>
      <c r="I141" s="200"/>
      <c r="J141" s="13"/>
      <c r="K141" s="13"/>
      <c r="L141" s="196"/>
      <c r="M141" s="201"/>
      <c r="N141" s="202"/>
      <c r="O141" s="202"/>
      <c r="P141" s="202"/>
      <c r="Q141" s="202"/>
      <c r="R141" s="202"/>
      <c r="S141" s="202"/>
      <c r="T141" s="20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97" t="s">
        <v>150</v>
      </c>
      <c r="AU141" s="197" t="s">
        <v>82</v>
      </c>
      <c r="AV141" s="13" t="s">
        <v>82</v>
      </c>
      <c r="AW141" s="13" t="s">
        <v>30</v>
      </c>
      <c r="AX141" s="13" t="s">
        <v>73</v>
      </c>
      <c r="AY141" s="197" t="s">
        <v>141</v>
      </c>
    </row>
    <row r="142" s="14" customFormat="1">
      <c r="A142" s="14"/>
      <c r="B142" s="204"/>
      <c r="C142" s="14"/>
      <c r="D142" s="191" t="s">
        <v>150</v>
      </c>
      <c r="E142" s="205" t="s">
        <v>1</v>
      </c>
      <c r="F142" s="206" t="s">
        <v>153</v>
      </c>
      <c r="G142" s="14"/>
      <c r="H142" s="207">
        <v>323.5</v>
      </c>
      <c r="I142" s="208"/>
      <c r="J142" s="14"/>
      <c r="K142" s="14"/>
      <c r="L142" s="204"/>
      <c r="M142" s="209"/>
      <c r="N142" s="210"/>
      <c r="O142" s="210"/>
      <c r="P142" s="210"/>
      <c r="Q142" s="210"/>
      <c r="R142" s="210"/>
      <c r="S142" s="210"/>
      <c r="T142" s="21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05" t="s">
        <v>150</v>
      </c>
      <c r="AU142" s="205" t="s">
        <v>82</v>
      </c>
      <c r="AV142" s="14" t="s">
        <v>148</v>
      </c>
      <c r="AW142" s="14" t="s">
        <v>30</v>
      </c>
      <c r="AX142" s="14" t="s">
        <v>80</v>
      </c>
      <c r="AY142" s="205" t="s">
        <v>141</v>
      </c>
    </row>
    <row r="143" s="2" customFormat="1" ht="37.8" customHeight="1">
      <c r="A143" s="36"/>
      <c r="B143" s="177"/>
      <c r="C143" s="178" t="s">
        <v>156</v>
      </c>
      <c r="D143" s="178" t="s">
        <v>143</v>
      </c>
      <c r="E143" s="179" t="s">
        <v>167</v>
      </c>
      <c r="F143" s="180" t="s">
        <v>168</v>
      </c>
      <c r="G143" s="181" t="s">
        <v>169</v>
      </c>
      <c r="H143" s="182">
        <v>38.631999999999998</v>
      </c>
      <c r="I143" s="183"/>
      <c r="J143" s="184">
        <f>ROUND(I143*H143,2)</f>
        <v>0</v>
      </c>
      <c r="K143" s="180" t="s">
        <v>147</v>
      </c>
      <c r="L143" s="37"/>
      <c r="M143" s="185" t="s">
        <v>1</v>
      </c>
      <c r="N143" s="186" t="s">
        <v>38</v>
      </c>
      <c r="O143" s="75"/>
      <c r="P143" s="187">
        <f>O143*H143</f>
        <v>0</v>
      </c>
      <c r="Q143" s="187">
        <v>0</v>
      </c>
      <c r="R143" s="187">
        <f>Q143*H143</f>
        <v>0</v>
      </c>
      <c r="S143" s="187">
        <v>0</v>
      </c>
      <c r="T143" s="188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89" t="s">
        <v>148</v>
      </c>
      <c r="AT143" s="189" t="s">
        <v>143</v>
      </c>
      <c r="AU143" s="189" t="s">
        <v>82</v>
      </c>
      <c r="AY143" s="17" t="s">
        <v>141</v>
      </c>
      <c r="BE143" s="190">
        <f>IF(N143="základní",J143,0)</f>
        <v>0</v>
      </c>
      <c r="BF143" s="190">
        <f>IF(N143="snížená",J143,0)</f>
        <v>0</v>
      </c>
      <c r="BG143" s="190">
        <f>IF(N143="zákl. přenesená",J143,0)</f>
        <v>0</v>
      </c>
      <c r="BH143" s="190">
        <f>IF(N143="sníž. přenesená",J143,0)</f>
        <v>0</v>
      </c>
      <c r="BI143" s="190">
        <f>IF(N143="nulová",J143,0)</f>
        <v>0</v>
      </c>
      <c r="BJ143" s="17" t="s">
        <v>80</v>
      </c>
      <c r="BK143" s="190">
        <f>ROUND(I143*H143,2)</f>
        <v>0</v>
      </c>
      <c r="BL143" s="17" t="s">
        <v>148</v>
      </c>
      <c r="BM143" s="189" t="s">
        <v>160</v>
      </c>
    </row>
    <row r="144" s="2" customFormat="1">
      <c r="A144" s="36"/>
      <c r="B144" s="37"/>
      <c r="C144" s="36"/>
      <c r="D144" s="191" t="s">
        <v>149</v>
      </c>
      <c r="E144" s="36"/>
      <c r="F144" s="192" t="s">
        <v>168</v>
      </c>
      <c r="G144" s="36"/>
      <c r="H144" s="36"/>
      <c r="I144" s="193"/>
      <c r="J144" s="36"/>
      <c r="K144" s="36"/>
      <c r="L144" s="37"/>
      <c r="M144" s="194"/>
      <c r="N144" s="195"/>
      <c r="O144" s="75"/>
      <c r="P144" s="75"/>
      <c r="Q144" s="75"/>
      <c r="R144" s="75"/>
      <c r="S144" s="75"/>
      <c r="T144" s="76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7" t="s">
        <v>149</v>
      </c>
      <c r="AU144" s="17" t="s">
        <v>82</v>
      </c>
    </row>
    <row r="145" s="13" customFormat="1">
      <c r="A145" s="13"/>
      <c r="B145" s="196"/>
      <c r="C145" s="13"/>
      <c r="D145" s="191" t="s">
        <v>150</v>
      </c>
      <c r="E145" s="197" t="s">
        <v>1</v>
      </c>
      <c r="F145" s="198" t="s">
        <v>171</v>
      </c>
      <c r="G145" s="13"/>
      <c r="H145" s="199">
        <v>5</v>
      </c>
      <c r="I145" s="200"/>
      <c r="J145" s="13"/>
      <c r="K145" s="13"/>
      <c r="L145" s="196"/>
      <c r="M145" s="201"/>
      <c r="N145" s="202"/>
      <c r="O145" s="202"/>
      <c r="P145" s="202"/>
      <c r="Q145" s="202"/>
      <c r="R145" s="202"/>
      <c r="S145" s="202"/>
      <c r="T145" s="20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97" t="s">
        <v>150</v>
      </c>
      <c r="AU145" s="197" t="s">
        <v>82</v>
      </c>
      <c r="AV145" s="13" t="s">
        <v>82</v>
      </c>
      <c r="AW145" s="13" t="s">
        <v>30</v>
      </c>
      <c r="AX145" s="13" t="s">
        <v>73</v>
      </c>
      <c r="AY145" s="197" t="s">
        <v>141</v>
      </c>
    </row>
    <row r="146" s="13" customFormat="1">
      <c r="A146" s="13"/>
      <c r="B146" s="196"/>
      <c r="C146" s="13"/>
      <c r="D146" s="191" t="s">
        <v>150</v>
      </c>
      <c r="E146" s="197" t="s">
        <v>1</v>
      </c>
      <c r="F146" s="198" t="s">
        <v>172</v>
      </c>
      <c r="G146" s="13"/>
      <c r="H146" s="199">
        <v>32.479999999999997</v>
      </c>
      <c r="I146" s="200"/>
      <c r="J146" s="13"/>
      <c r="K146" s="13"/>
      <c r="L146" s="196"/>
      <c r="M146" s="201"/>
      <c r="N146" s="202"/>
      <c r="O146" s="202"/>
      <c r="P146" s="202"/>
      <c r="Q146" s="202"/>
      <c r="R146" s="202"/>
      <c r="S146" s="202"/>
      <c r="T146" s="20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97" t="s">
        <v>150</v>
      </c>
      <c r="AU146" s="197" t="s">
        <v>82</v>
      </c>
      <c r="AV146" s="13" t="s">
        <v>82</v>
      </c>
      <c r="AW146" s="13" t="s">
        <v>30</v>
      </c>
      <c r="AX146" s="13" t="s">
        <v>73</v>
      </c>
      <c r="AY146" s="197" t="s">
        <v>141</v>
      </c>
    </row>
    <row r="147" s="13" customFormat="1">
      <c r="A147" s="13"/>
      <c r="B147" s="196"/>
      <c r="C147" s="13"/>
      <c r="D147" s="191" t="s">
        <v>150</v>
      </c>
      <c r="E147" s="197" t="s">
        <v>1</v>
      </c>
      <c r="F147" s="198" t="s">
        <v>173</v>
      </c>
      <c r="G147" s="13"/>
      <c r="H147" s="199">
        <v>1.1519999999999999</v>
      </c>
      <c r="I147" s="200"/>
      <c r="J147" s="13"/>
      <c r="K147" s="13"/>
      <c r="L147" s="196"/>
      <c r="M147" s="201"/>
      <c r="N147" s="202"/>
      <c r="O147" s="202"/>
      <c r="P147" s="202"/>
      <c r="Q147" s="202"/>
      <c r="R147" s="202"/>
      <c r="S147" s="202"/>
      <c r="T147" s="20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97" t="s">
        <v>150</v>
      </c>
      <c r="AU147" s="197" t="s">
        <v>82</v>
      </c>
      <c r="AV147" s="13" t="s">
        <v>82</v>
      </c>
      <c r="AW147" s="13" t="s">
        <v>30</v>
      </c>
      <c r="AX147" s="13" t="s">
        <v>73</v>
      </c>
      <c r="AY147" s="197" t="s">
        <v>141</v>
      </c>
    </row>
    <row r="148" s="14" customFormat="1">
      <c r="A148" s="14"/>
      <c r="B148" s="204"/>
      <c r="C148" s="14"/>
      <c r="D148" s="191" t="s">
        <v>150</v>
      </c>
      <c r="E148" s="205" t="s">
        <v>1</v>
      </c>
      <c r="F148" s="206" t="s">
        <v>153</v>
      </c>
      <c r="G148" s="14"/>
      <c r="H148" s="207">
        <v>38.631999999999998</v>
      </c>
      <c r="I148" s="208"/>
      <c r="J148" s="14"/>
      <c r="K148" s="14"/>
      <c r="L148" s="204"/>
      <c r="M148" s="209"/>
      <c r="N148" s="210"/>
      <c r="O148" s="210"/>
      <c r="P148" s="210"/>
      <c r="Q148" s="210"/>
      <c r="R148" s="210"/>
      <c r="S148" s="210"/>
      <c r="T148" s="211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05" t="s">
        <v>150</v>
      </c>
      <c r="AU148" s="205" t="s">
        <v>82</v>
      </c>
      <c r="AV148" s="14" t="s">
        <v>148</v>
      </c>
      <c r="AW148" s="14" t="s">
        <v>30</v>
      </c>
      <c r="AX148" s="14" t="s">
        <v>80</v>
      </c>
      <c r="AY148" s="205" t="s">
        <v>141</v>
      </c>
    </row>
    <row r="149" s="2" customFormat="1" ht="37.8" customHeight="1">
      <c r="A149" s="36"/>
      <c r="B149" s="177"/>
      <c r="C149" s="178" t="s">
        <v>148</v>
      </c>
      <c r="D149" s="178" t="s">
        <v>143</v>
      </c>
      <c r="E149" s="179" t="s">
        <v>174</v>
      </c>
      <c r="F149" s="180" t="s">
        <v>175</v>
      </c>
      <c r="G149" s="181" t="s">
        <v>169</v>
      </c>
      <c r="H149" s="182">
        <v>38.631999999999998</v>
      </c>
      <c r="I149" s="183"/>
      <c r="J149" s="184">
        <f>ROUND(I149*H149,2)</f>
        <v>0</v>
      </c>
      <c r="K149" s="180" t="s">
        <v>147</v>
      </c>
      <c r="L149" s="37"/>
      <c r="M149" s="185" t="s">
        <v>1</v>
      </c>
      <c r="N149" s="186" t="s">
        <v>38</v>
      </c>
      <c r="O149" s="75"/>
      <c r="P149" s="187">
        <f>O149*H149</f>
        <v>0</v>
      </c>
      <c r="Q149" s="187">
        <v>0</v>
      </c>
      <c r="R149" s="187">
        <f>Q149*H149</f>
        <v>0</v>
      </c>
      <c r="S149" s="187">
        <v>0</v>
      </c>
      <c r="T149" s="188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89" t="s">
        <v>148</v>
      </c>
      <c r="AT149" s="189" t="s">
        <v>143</v>
      </c>
      <c r="AU149" s="189" t="s">
        <v>82</v>
      </c>
      <c r="AY149" s="17" t="s">
        <v>141</v>
      </c>
      <c r="BE149" s="190">
        <f>IF(N149="základní",J149,0)</f>
        <v>0</v>
      </c>
      <c r="BF149" s="190">
        <f>IF(N149="snížená",J149,0)</f>
        <v>0</v>
      </c>
      <c r="BG149" s="190">
        <f>IF(N149="zákl. přenesená",J149,0)</f>
        <v>0</v>
      </c>
      <c r="BH149" s="190">
        <f>IF(N149="sníž. přenesená",J149,0)</f>
        <v>0</v>
      </c>
      <c r="BI149" s="190">
        <f>IF(N149="nulová",J149,0)</f>
        <v>0</v>
      </c>
      <c r="BJ149" s="17" t="s">
        <v>80</v>
      </c>
      <c r="BK149" s="190">
        <f>ROUND(I149*H149,2)</f>
        <v>0</v>
      </c>
      <c r="BL149" s="17" t="s">
        <v>148</v>
      </c>
      <c r="BM149" s="189" t="s">
        <v>164</v>
      </c>
    </row>
    <row r="150" s="2" customFormat="1">
      <c r="A150" s="36"/>
      <c r="B150" s="37"/>
      <c r="C150" s="36"/>
      <c r="D150" s="191" t="s">
        <v>149</v>
      </c>
      <c r="E150" s="36"/>
      <c r="F150" s="192" t="s">
        <v>175</v>
      </c>
      <c r="G150" s="36"/>
      <c r="H150" s="36"/>
      <c r="I150" s="193"/>
      <c r="J150" s="36"/>
      <c r="K150" s="36"/>
      <c r="L150" s="37"/>
      <c r="M150" s="194"/>
      <c r="N150" s="195"/>
      <c r="O150" s="75"/>
      <c r="P150" s="75"/>
      <c r="Q150" s="75"/>
      <c r="R150" s="75"/>
      <c r="S150" s="75"/>
      <c r="T150" s="76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7" t="s">
        <v>149</v>
      </c>
      <c r="AU150" s="17" t="s">
        <v>82</v>
      </c>
    </row>
    <row r="151" s="2" customFormat="1" ht="24.15" customHeight="1">
      <c r="A151" s="36"/>
      <c r="B151" s="177"/>
      <c r="C151" s="178" t="s">
        <v>166</v>
      </c>
      <c r="D151" s="178" t="s">
        <v>143</v>
      </c>
      <c r="E151" s="179" t="s">
        <v>178</v>
      </c>
      <c r="F151" s="180" t="s">
        <v>179</v>
      </c>
      <c r="G151" s="181" t="s">
        <v>146</v>
      </c>
      <c r="H151" s="182">
        <v>18</v>
      </c>
      <c r="I151" s="183"/>
      <c r="J151" s="184">
        <f>ROUND(I151*H151,2)</f>
        <v>0</v>
      </c>
      <c r="K151" s="180" t="s">
        <v>147</v>
      </c>
      <c r="L151" s="37"/>
      <c r="M151" s="185" t="s">
        <v>1</v>
      </c>
      <c r="N151" s="186" t="s">
        <v>38</v>
      </c>
      <c r="O151" s="75"/>
      <c r="P151" s="187">
        <f>O151*H151</f>
        <v>0</v>
      </c>
      <c r="Q151" s="187">
        <v>0</v>
      </c>
      <c r="R151" s="187">
        <f>Q151*H151</f>
        <v>0</v>
      </c>
      <c r="S151" s="187">
        <v>0</v>
      </c>
      <c r="T151" s="188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89" t="s">
        <v>148</v>
      </c>
      <c r="AT151" s="189" t="s">
        <v>143</v>
      </c>
      <c r="AU151" s="189" t="s">
        <v>82</v>
      </c>
      <c r="AY151" s="17" t="s">
        <v>141</v>
      </c>
      <c r="BE151" s="190">
        <f>IF(N151="základní",J151,0)</f>
        <v>0</v>
      </c>
      <c r="BF151" s="190">
        <f>IF(N151="snížená",J151,0)</f>
        <v>0</v>
      </c>
      <c r="BG151" s="190">
        <f>IF(N151="zákl. přenesená",J151,0)</f>
        <v>0</v>
      </c>
      <c r="BH151" s="190">
        <f>IF(N151="sníž. přenesená",J151,0)</f>
        <v>0</v>
      </c>
      <c r="BI151" s="190">
        <f>IF(N151="nulová",J151,0)</f>
        <v>0</v>
      </c>
      <c r="BJ151" s="17" t="s">
        <v>80</v>
      </c>
      <c r="BK151" s="190">
        <f>ROUND(I151*H151,2)</f>
        <v>0</v>
      </c>
      <c r="BL151" s="17" t="s">
        <v>148</v>
      </c>
      <c r="BM151" s="189" t="s">
        <v>170</v>
      </c>
    </row>
    <row r="152" s="2" customFormat="1">
      <c r="A152" s="36"/>
      <c r="B152" s="37"/>
      <c r="C152" s="36"/>
      <c r="D152" s="191" t="s">
        <v>149</v>
      </c>
      <c r="E152" s="36"/>
      <c r="F152" s="192" t="s">
        <v>179</v>
      </c>
      <c r="G152" s="36"/>
      <c r="H152" s="36"/>
      <c r="I152" s="193"/>
      <c r="J152" s="36"/>
      <c r="K152" s="36"/>
      <c r="L152" s="37"/>
      <c r="M152" s="194"/>
      <c r="N152" s="195"/>
      <c r="O152" s="75"/>
      <c r="P152" s="75"/>
      <c r="Q152" s="75"/>
      <c r="R152" s="75"/>
      <c r="S152" s="75"/>
      <c r="T152" s="76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7" t="s">
        <v>149</v>
      </c>
      <c r="AU152" s="17" t="s">
        <v>82</v>
      </c>
    </row>
    <row r="153" s="13" customFormat="1">
      <c r="A153" s="13"/>
      <c r="B153" s="196"/>
      <c r="C153" s="13"/>
      <c r="D153" s="191" t="s">
        <v>150</v>
      </c>
      <c r="E153" s="197" t="s">
        <v>1</v>
      </c>
      <c r="F153" s="198" t="s">
        <v>181</v>
      </c>
      <c r="G153" s="13"/>
      <c r="H153" s="199">
        <v>10</v>
      </c>
      <c r="I153" s="200"/>
      <c r="J153" s="13"/>
      <c r="K153" s="13"/>
      <c r="L153" s="196"/>
      <c r="M153" s="201"/>
      <c r="N153" s="202"/>
      <c r="O153" s="202"/>
      <c r="P153" s="202"/>
      <c r="Q153" s="202"/>
      <c r="R153" s="202"/>
      <c r="S153" s="202"/>
      <c r="T153" s="20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97" t="s">
        <v>150</v>
      </c>
      <c r="AU153" s="197" t="s">
        <v>82</v>
      </c>
      <c r="AV153" s="13" t="s">
        <v>82</v>
      </c>
      <c r="AW153" s="13" t="s">
        <v>30</v>
      </c>
      <c r="AX153" s="13" t="s">
        <v>73</v>
      </c>
      <c r="AY153" s="197" t="s">
        <v>141</v>
      </c>
    </row>
    <row r="154" s="13" customFormat="1">
      <c r="A154" s="13"/>
      <c r="B154" s="196"/>
      <c r="C154" s="13"/>
      <c r="D154" s="191" t="s">
        <v>150</v>
      </c>
      <c r="E154" s="197" t="s">
        <v>1</v>
      </c>
      <c r="F154" s="198" t="s">
        <v>182</v>
      </c>
      <c r="G154" s="13"/>
      <c r="H154" s="199">
        <v>8</v>
      </c>
      <c r="I154" s="200"/>
      <c r="J154" s="13"/>
      <c r="K154" s="13"/>
      <c r="L154" s="196"/>
      <c r="M154" s="201"/>
      <c r="N154" s="202"/>
      <c r="O154" s="202"/>
      <c r="P154" s="202"/>
      <c r="Q154" s="202"/>
      <c r="R154" s="202"/>
      <c r="S154" s="202"/>
      <c r="T154" s="20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97" t="s">
        <v>150</v>
      </c>
      <c r="AU154" s="197" t="s">
        <v>82</v>
      </c>
      <c r="AV154" s="13" t="s">
        <v>82</v>
      </c>
      <c r="AW154" s="13" t="s">
        <v>30</v>
      </c>
      <c r="AX154" s="13" t="s">
        <v>73</v>
      </c>
      <c r="AY154" s="197" t="s">
        <v>141</v>
      </c>
    </row>
    <row r="155" s="14" customFormat="1">
      <c r="A155" s="14"/>
      <c r="B155" s="204"/>
      <c r="C155" s="14"/>
      <c r="D155" s="191" t="s">
        <v>150</v>
      </c>
      <c r="E155" s="205" t="s">
        <v>1</v>
      </c>
      <c r="F155" s="206" t="s">
        <v>153</v>
      </c>
      <c r="G155" s="14"/>
      <c r="H155" s="207">
        <v>18</v>
      </c>
      <c r="I155" s="208"/>
      <c r="J155" s="14"/>
      <c r="K155" s="14"/>
      <c r="L155" s="204"/>
      <c r="M155" s="209"/>
      <c r="N155" s="210"/>
      <c r="O155" s="210"/>
      <c r="P155" s="210"/>
      <c r="Q155" s="210"/>
      <c r="R155" s="210"/>
      <c r="S155" s="210"/>
      <c r="T155" s="211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05" t="s">
        <v>150</v>
      </c>
      <c r="AU155" s="205" t="s">
        <v>82</v>
      </c>
      <c r="AV155" s="14" t="s">
        <v>148</v>
      </c>
      <c r="AW155" s="14" t="s">
        <v>30</v>
      </c>
      <c r="AX155" s="14" t="s">
        <v>80</v>
      </c>
      <c r="AY155" s="205" t="s">
        <v>141</v>
      </c>
    </row>
    <row r="156" s="2" customFormat="1" ht="24.15" customHeight="1">
      <c r="A156" s="36"/>
      <c r="B156" s="177"/>
      <c r="C156" s="178" t="s">
        <v>160</v>
      </c>
      <c r="D156" s="178" t="s">
        <v>143</v>
      </c>
      <c r="E156" s="179" t="s">
        <v>183</v>
      </c>
      <c r="F156" s="180" t="s">
        <v>184</v>
      </c>
      <c r="G156" s="181" t="s">
        <v>146</v>
      </c>
      <c r="H156" s="182">
        <v>18</v>
      </c>
      <c r="I156" s="183"/>
      <c r="J156" s="184">
        <f>ROUND(I156*H156,2)</f>
        <v>0</v>
      </c>
      <c r="K156" s="180" t="s">
        <v>147</v>
      </c>
      <c r="L156" s="37"/>
      <c r="M156" s="185" t="s">
        <v>1</v>
      </c>
      <c r="N156" s="186" t="s">
        <v>38</v>
      </c>
      <c r="O156" s="75"/>
      <c r="P156" s="187">
        <f>O156*H156</f>
        <v>0</v>
      </c>
      <c r="Q156" s="187">
        <v>0</v>
      </c>
      <c r="R156" s="187">
        <f>Q156*H156</f>
        <v>0</v>
      </c>
      <c r="S156" s="187">
        <v>0</v>
      </c>
      <c r="T156" s="188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89" t="s">
        <v>148</v>
      </c>
      <c r="AT156" s="189" t="s">
        <v>143</v>
      </c>
      <c r="AU156" s="189" t="s">
        <v>82</v>
      </c>
      <c r="AY156" s="17" t="s">
        <v>141</v>
      </c>
      <c r="BE156" s="190">
        <f>IF(N156="základní",J156,0)</f>
        <v>0</v>
      </c>
      <c r="BF156" s="190">
        <f>IF(N156="snížená",J156,0)</f>
        <v>0</v>
      </c>
      <c r="BG156" s="190">
        <f>IF(N156="zákl. přenesená",J156,0)</f>
        <v>0</v>
      </c>
      <c r="BH156" s="190">
        <f>IF(N156="sníž. přenesená",J156,0)</f>
        <v>0</v>
      </c>
      <c r="BI156" s="190">
        <f>IF(N156="nulová",J156,0)</f>
        <v>0</v>
      </c>
      <c r="BJ156" s="17" t="s">
        <v>80</v>
      </c>
      <c r="BK156" s="190">
        <f>ROUND(I156*H156,2)</f>
        <v>0</v>
      </c>
      <c r="BL156" s="17" t="s">
        <v>148</v>
      </c>
      <c r="BM156" s="189" t="s">
        <v>176</v>
      </c>
    </row>
    <row r="157" s="2" customFormat="1">
      <c r="A157" s="36"/>
      <c r="B157" s="37"/>
      <c r="C157" s="36"/>
      <c r="D157" s="191" t="s">
        <v>149</v>
      </c>
      <c r="E157" s="36"/>
      <c r="F157" s="192" t="s">
        <v>184</v>
      </c>
      <c r="G157" s="36"/>
      <c r="H157" s="36"/>
      <c r="I157" s="193"/>
      <c r="J157" s="36"/>
      <c r="K157" s="36"/>
      <c r="L157" s="37"/>
      <c r="M157" s="194"/>
      <c r="N157" s="195"/>
      <c r="O157" s="75"/>
      <c r="P157" s="75"/>
      <c r="Q157" s="75"/>
      <c r="R157" s="75"/>
      <c r="S157" s="75"/>
      <c r="T157" s="76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7" t="s">
        <v>149</v>
      </c>
      <c r="AU157" s="17" t="s">
        <v>82</v>
      </c>
    </row>
    <row r="158" s="2" customFormat="1" ht="37.8" customHeight="1">
      <c r="A158" s="36"/>
      <c r="B158" s="177"/>
      <c r="C158" s="178" t="s">
        <v>177</v>
      </c>
      <c r="D158" s="178" t="s">
        <v>143</v>
      </c>
      <c r="E158" s="179" t="s">
        <v>201</v>
      </c>
      <c r="F158" s="180" t="s">
        <v>202</v>
      </c>
      <c r="G158" s="181" t="s">
        <v>169</v>
      </c>
      <c r="H158" s="182">
        <v>38.631999999999998</v>
      </c>
      <c r="I158" s="183"/>
      <c r="J158" s="184">
        <f>ROUND(I158*H158,2)</f>
        <v>0</v>
      </c>
      <c r="K158" s="180" t="s">
        <v>147</v>
      </c>
      <c r="L158" s="37"/>
      <c r="M158" s="185" t="s">
        <v>1</v>
      </c>
      <c r="N158" s="186" t="s">
        <v>38</v>
      </c>
      <c r="O158" s="75"/>
      <c r="P158" s="187">
        <f>O158*H158</f>
        <v>0</v>
      </c>
      <c r="Q158" s="187">
        <v>0</v>
      </c>
      <c r="R158" s="187">
        <f>Q158*H158</f>
        <v>0</v>
      </c>
      <c r="S158" s="187">
        <v>0</v>
      </c>
      <c r="T158" s="188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89" t="s">
        <v>148</v>
      </c>
      <c r="AT158" s="189" t="s">
        <v>143</v>
      </c>
      <c r="AU158" s="189" t="s">
        <v>82</v>
      </c>
      <c r="AY158" s="17" t="s">
        <v>141</v>
      </c>
      <c r="BE158" s="190">
        <f>IF(N158="základní",J158,0)</f>
        <v>0</v>
      </c>
      <c r="BF158" s="190">
        <f>IF(N158="snížená",J158,0)</f>
        <v>0</v>
      </c>
      <c r="BG158" s="190">
        <f>IF(N158="zákl. přenesená",J158,0)</f>
        <v>0</v>
      </c>
      <c r="BH158" s="190">
        <f>IF(N158="sníž. přenesená",J158,0)</f>
        <v>0</v>
      </c>
      <c r="BI158" s="190">
        <f>IF(N158="nulová",J158,0)</f>
        <v>0</v>
      </c>
      <c r="BJ158" s="17" t="s">
        <v>80</v>
      </c>
      <c r="BK158" s="190">
        <f>ROUND(I158*H158,2)</f>
        <v>0</v>
      </c>
      <c r="BL158" s="17" t="s">
        <v>148</v>
      </c>
      <c r="BM158" s="189" t="s">
        <v>180</v>
      </c>
    </row>
    <row r="159" s="2" customFormat="1">
      <c r="A159" s="36"/>
      <c r="B159" s="37"/>
      <c r="C159" s="36"/>
      <c r="D159" s="191" t="s">
        <v>149</v>
      </c>
      <c r="E159" s="36"/>
      <c r="F159" s="192" t="s">
        <v>202</v>
      </c>
      <c r="G159" s="36"/>
      <c r="H159" s="36"/>
      <c r="I159" s="193"/>
      <c r="J159" s="36"/>
      <c r="K159" s="36"/>
      <c r="L159" s="37"/>
      <c r="M159" s="194"/>
      <c r="N159" s="195"/>
      <c r="O159" s="75"/>
      <c r="P159" s="75"/>
      <c r="Q159" s="75"/>
      <c r="R159" s="75"/>
      <c r="S159" s="75"/>
      <c r="T159" s="76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7" t="s">
        <v>149</v>
      </c>
      <c r="AU159" s="17" t="s">
        <v>82</v>
      </c>
    </row>
    <row r="160" s="2" customFormat="1" ht="37.8" customHeight="1">
      <c r="A160" s="36"/>
      <c r="B160" s="177"/>
      <c r="C160" s="178" t="s">
        <v>164</v>
      </c>
      <c r="D160" s="178" t="s">
        <v>143</v>
      </c>
      <c r="E160" s="179" t="s">
        <v>205</v>
      </c>
      <c r="F160" s="180" t="s">
        <v>206</v>
      </c>
      <c r="G160" s="181" t="s">
        <v>169</v>
      </c>
      <c r="H160" s="182">
        <v>38.631999999999998</v>
      </c>
      <c r="I160" s="183"/>
      <c r="J160" s="184">
        <f>ROUND(I160*H160,2)</f>
        <v>0</v>
      </c>
      <c r="K160" s="180" t="s">
        <v>147</v>
      </c>
      <c r="L160" s="37"/>
      <c r="M160" s="185" t="s">
        <v>1</v>
      </c>
      <c r="N160" s="186" t="s">
        <v>38</v>
      </c>
      <c r="O160" s="75"/>
      <c r="P160" s="187">
        <f>O160*H160</f>
        <v>0</v>
      </c>
      <c r="Q160" s="187">
        <v>0</v>
      </c>
      <c r="R160" s="187">
        <f>Q160*H160</f>
        <v>0</v>
      </c>
      <c r="S160" s="187">
        <v>0</v>
      </c>
      <c r="T160" s="188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89" t="s">
        <v>148</v>
      </c>
      <c r="AT160" s="189" t="s">
        <v>143</v>
      </c>
      <c r="AU160" s="189" t="s">
        <v>82</v>
      </c>
      <c r="AY160" s="17" t="s">
        <v>141</v>
      </c>
      <c r="BE160" s="190">
        <f>IF(N160="základní",J160,0)</f>
        <v>0</v>
      </c>
      <c r="BF160" s="190">
        <f>IF(N160="snížená",J160,0)</f>
        <v>0</v>
      </c>
      <c r="BG160" s="190">
        <f>IF(N160="zákl. přenesená",J160,0)</f>
        <v>0</v>
      </c>
      <c r="BH160" s="190">
        <f>IF(N160="sníž. přenesená",J160,0)</f>
        <v>0</v>
      </c>
      <c r="BI160" s="190">
        <f>IF(N160="nulová",J160,0)</f>
        <v>0</v>
      </c>
      <c r="BJ160" s="17" t="s">
        <v>80</v>
      </c>
      <c r="BK160" s="190">
        <f>ROUND(I160*H160,2)</f>
        <v>0</v>
      </c>
      <c r="BL160" s="17" t="s">
        <v>148</v>
      </c>
      <c r="BM160" s="189" t="s">
        <v>185</v>
      </c>
    </row>
    <row r="161" s="2" customFormat="1">
      <c r="A161" s="36"/>
      <c r="B161" s="37"/>
      <c r="C161" s="36"/>
      <c r="D161" s="191" t="s">
        <v>149</v>
      </c>
      <c r="E161" s="36"/>
      <c r="F161" s="192" t="s">
        <v>206</v>
      </c>
      <c r="G161" s="36"/>
      <c r="H161" s="36"/>
      <c r="I161" s="193"/>
      <c r="J161" s="36"/>
      <c r="K161" s="36"/>
      <c r="L161" s="37"/>
      <c r="M161" s="194"/>
      <c r="N161" s="195"/>
      <c r="O161" s="75"/>
      <c r="P161" s="75"/>
      <c r="Q161" s="75"/>
      <c r="R161" s="75"/>
      <c r="S161" s="75"/>
      <c r="T161" s="76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7" t="s">
        <v>149</v>
      </c>
      <c r="AU161" s="17" t="s">
        <v>82</v>
      </c>
    </row>
    <row r="162" s="2" customFormat="1" ht="24.15" customHeight="1">
      <c r="A162" s="36"/>
      <c r="B162" s="177"/>
      <c r="C162" s="178" t="s">
        <v>186</v>
      </c>
      <c r="D162" s="178" t="s">
        <v>143</v>
      </c>
      <c r="E162" s="179" t="s">
        <v>208</v>
      </c>
      <c r="F162" s="180" t="s">
        <v>209</v>
      </c>
      <c r="G162" s="181" t="s">
        <v>169</v>
      </c>
      <c r="H162" s="182">
        <v>38.631999999999998</v>
      </c>
      <c r="I162" s="183"/>
      <c r="J162" s="184">
        <f>ROUND(I162*H162,2)</f>
        <v>0</v>
      </c>
      <c r="K162" s="180" t="s">
        <v>147</v>
      </c>
      <c r="L162" s="37"/>
      <c r="M162" s="185" t="s">
        <v>1</v>
      </c>
      <c r="N162" s="186" t="s">
        <v>38</v>
      </c>
      <c r="O162" s="75"/>
      <c r="P162" s="187">
        <f>O162*H162</f>
        <v>0</v>
      </c>
      <c r="Q162" s="187">
        <v>0</v>
      </c>
      <c r="R162" s="187">
        <f>Q162*H162</f>
        <v>0</v>
      </c>
      <c r="S162" s="187">
        <v>0</v>
      </c>
      <c r="T162" s="188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89" t="s">
        <v>148</v>
      </c>
      <c r="AT162" s="189" t="s">
        <v>143</v>
      </c>
      <c r="AU162" s="189" t="s">
        <v>82</v>
      </c>
      <c r="AY162" s="17" t="s">
        <v>141</v>
      </c>
      <c r="BE162" s="190">
        <f>IF(N162="základní",J162,0)</f>
        <v>0</v>
      </c>
      <c r="BF162" s="190">
        <f>IF(N162="snížená",J162,0)</f>
        <v>0</v>
      </c>
      <c r="BG162" s="190">
        <f>IF(N162="zákl. přenesená",J162,0)</f>
        <v>0</v>
      </c>
      <c r="BH162" s="190">
        <f>IF(N162="sníž. přenesená",J162,0)</f>
        <v>0</v>
      </c>
      <c r="BI162" s="190">
        <f>IF(N162="nulová",J162,0)</f>
        <v>0</v>
      </c>
      <c r="BJ162" s="17" t="s">
        <v>80</v>
      </c>
      <c r="BK162" s="190">
        <f>ROUND(I162*H162,2)</f>
        <v>0</v>
      </c>
      <c r="BL162" s="17" t="s">
        <v>148</v>
      </c>
      <c r="BM162" s="189" t="s">
        <v>189</v>
      </c>
    </row>
    <row r="163" s="2" customFormat="1">
      <c r="A163" s="36"/>
      <c r="B163" s="37"/>
      <c r="C163" s="36"/>
      <c r="D163" s="191" t="s">
        <v>149</v>
      </c>
      <c r="E163" s="36"/>
      <c r="F163" s="192" t="s">
        <v>209</v>
      </c>
      <c r="G163" s="36"/>
      <c r="H163" s="36"/>
      <c r="I163" s="193"/>
      <c r="J163" s="36"/>
      <c r="K163" s="36"/>
      <c r="L163" s="37"/>
      <c r="M163" s="194"/>
      <c r="N163" s="195"/>
      <c r="O163" s="75"/>
      <c r="P163" s="75"/>
      <c r="Q163" s="75"/>
      <c r="R163" s="75"/>
      <c r="S163" s="75"/>
      <c r="T163" s="76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7" t="s">
        <v>149</v>
      </c>
      <c r="AU163" s="17" t="s">
        <v>82</v>
      </c>
    </row>
    <row r="164" s="2" customFormat="1" ht="24.15" customHeight="1">
      <c r="A164" s="36"/>
      <c r="B164" s="177"/>
      <c r="C164" s="178" t="s">
        <v>170</v>
      </c>
      <c r="D164" s="178" t="s">
        <v>143</v>
      </c>
      <c r="E164" s="179" t="s">
        <v>211</v>
      </c>
      <c r="F164" s="180" t="s">
        <v>212</v>
      </c>
      <c r="G164" s="181" t="s">
        <v>169</v>
      </c>
      <c r="H164" s="182">
        <v>38.631999999999998</v>
      </c>
      <c r="I164" s="183"/>
      <c r="J164" s="184">
        <f>ROUND(I164*H164,2)</f>
        <v>0</v>
      </c>
      <c r="K164" s="180" t="s">
        <v>147</v>
      </c>
      <c r="L164" s="37"/>
      <c r="M164" s="185" t="s">
        <v>1</v>
      </c>
      <c r="N164" s="186" t="s">
        <v>38</v>
      </c>
      <c r="O164" s="75"/>
      <c r="P164" s="187">
        <f>O164*H164</f>
        <v>0</v>
      </c>
      <c r="Q164" s="187">
        <v>0</v>
      </c>
      <c r="R164" s="187">
        <f>Q164*H164</f>
        <v>0</v>
      </c>
      <c r="S164" s="187">
        <v>0</v>
      </c>
      <c r="T164" s="188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89" t="s">
        <v>148</v>
      </c>
      <c r="AT164" s="189" t="s">
        <v>143</v>
      </c>
      <c r="AU164" s="189" t="s">
        <v>82</v>
      </c>
      <c r="AY164" s="17" t="s">
        <v>141</v>
      </c>
      <c r="BE164" s="190">
        <f>IF(N164="základní",J164,0)</f>
        <v>0</v>
      </c>
      <c r="BF164" s="190">
        <f>IF(N164="snížená",J164,0)</f>
        <v>0</v>
      </c>
      <c r="BG164" s="190">
        <f>IF(N164="zákl. přenesená",J164,0)</f>
        <v>0</v>
      </c>
      <c r="BH164" s="190">
        <f>IF(N164="sníž. přenesená",J164,0)</f>
        <v>0</v>
      </c>
      <c r="BI164" s="190">
        <f>IF(N164="nulová",J164,0)</f>
        <v>0</v>
      </c>
      <c r="BJ164" s="17" t="s">
        <v>80</v>
      </c>
      <c r="BK164" s="190">
        <f>ROUND(I164*H164,2)</f>
        <v>0</v>
      </c>
      <c r="BL164" s="17" t="s">
        <v>148</v>
      </c>
      <c r="BM164" s="189" t="s">
        <v>195</v>
      </c>
    </row>
    <row r="165" s="2" customFormat="1">
      <c r="A165" s="36"/>
      <c r="B165" s="37"/>
      <c r="C165" s="36"/>
      <c r="D165" s="191" t="s">
        <v>149</v>
      </c>
      <c r="E165" s="36"/>
      <c r="F165" s="192" t="s">
        <v>212</v>
      </c>
      <c r="G165" s="36"/>
      <c r="H165" s="36"/>
      <c r="I165" s="193"/>
      <c r="J165" s="36"/>
      <c r="K165" s="36"/>
      <c r="L165" s="37"/>
      <c r="M165" s="194"/>
      <c r="N165" s="195"/>
      <c r="O165" s="75"/>
      <c r="P165" s="75"/>
      <c r="Q165" s="75"/>
      <c r="R165" s="75"/>
      <c r="S165" s="75"/>
      <c r="T165" s="76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7" t="s">
        <v>149</v>
      </c>
      <c r="AU165" s="17" t="s">
        <v>82</v>
      </c>
    </row>
    <row r="166" s="2" customFormat="1" ht="16.5" customHeight="1">
      <c r="A166" s="36"/>
      <c r="B166" s="177"/>
      <c r="C166" s="178" t="s">
        <v>197</v>
      </c>
      <c r="D166" s="178" t="s">
        <v>143</v>
      </c>
      <c r="E166" s="179" t="s">
        <v>214</v>
      </c>
      <c r="F166" s="180" t="s">
        <v>215</v>
      </c>
      <c r="G166" s="181" t="s">
        <v>169</v>
      </c>
      <c r="H166" s="182">
        <v>38.631999999999998</v>
      </c>
      <c r="I166" s="183"/>
      <c r="J166" s="184">
        <f>ROUND(I166*H166,2)</f>
        <v>0</v>
      </c>
      <c r="K166" s="180" t="s">
        <v>147</v>
      </c>
      <c r="L166" s="37"/>
      <c r="M166" s="185" t="s">
        <v>1</v>
      </c>
      <c r="N166" s="186" t="s">
        <v>38</v>
      </c>
      <c r="O166" s="75"/>
      <c r="P166" s="187">
        <f>O166*H166</f>
        <v>0</v>
      </c>
      <c r="Q166" s="187">
        <v>0</v>
      </c>
      <c r="R166" s="187">
        <f>Q166*H166</f>
        <v>0</v>
      </c>
      <c r="S166" s="187">
        <v>0</v>
      </c>
      <c r="T166" s="188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89" t="s">
        <v>148</v>
      </c>
      <c r="AT166" s="189" t="s">
        <v>143</v>
      </c>
      <c r="AU166" s="189" t="s">
        <v>82</v>
      </c>
      <c r="AY166" s="17" t="s">
        <v>141</v>
      </c>
      <c r="BE166" s="190">
        <f>IF(N166="základní",J166,0)</f>
        <v>0</v>
      </c>
      <c r="BF166" s="190">
        <f>IF(N166="snížená",J166,0)</f>
        <v>0</v>
      </c>
      <c r="BG166" s="190">
        <f>IF(N166="zákl. přenesená",J166,0)</f>
        <v>0</v>
      </c>
      <c r="BH166" s="190">
        <f>IF(N166="sníž. přenesená",J166,0)</f>
        <v>0</v>
      </c>
      <c r="BI166" s="190">
        <f>IF(N166="nulová",J166,0)</f>
        <v>0</v>
      </c>
      <c r="BJ166" s="17" t="s">
        <v>80</v>
      </c>
      <c r="BK166" s="190">
        <f>ROUND(I166*H166,2)</f>
        <v>0</v>
      </c>
      <c r="BL166" s="17" t="s">
        <v>148</v>
      </c>
      <c r="BM166" s="189" t="s">
        <v>200</v>
      </c>
    </row>
    <row r="167" s="2" customFormat="1">
      <c r="A167" s="36"/>
      <c r="B167" s="37"/>
      <c r="C167" s="36"/>
      <c r="D167" s="191" t="s">
        <v>149</v>
      </c>
      <c r="E167" s="36"/>
      <c r="F167" s="192" t="s">
        <v>215</v>
      </c>
      <c r="G167" s="36"/>
      <c r="H167" s="36"/>
      <c r="I167" s="193"/>
      <c r="J167" s="36"/>
      <c r="K167" s="36"/>
      <c r="L167" s="37"/>
      <c r="M167" s="194"/>
      <c r="N167" s="195"/>
      <c r="O167" s="75"/>
      <c r="P167" s="75"/>
      <c r="Q167" s="75"/>
      <c r="R167" s="75"/>
      <c r="S167" s="75"/>
      <c r="T167" s="76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7" t="s">
        <v>149</v>
      </c>
      <c r="AU167" s="17" t="s">
        <v>82</v>
      </c>
    </row>
    <row r="168" s="2" customFormat="1" ht="16.5" customHeight="1">
      <c r="A168" s="36"/>
      <c r="B168" s="177"/>
      <c r="C168" s="178" t="s">
        <v>176</v>
      </c>
      <c r="D168" s="178" t="s">
        <v>143</v>
      </c>
      <c r="E168" s="179" t="s">
        <v>218</v>
      </c>
      <c r="F168" s="180" t="s">
        <v>219</v>
      </c>
      <c r="G168" s="181" t="s">
        <v>146</v>
      </c>
      <c r="H168" s="182">
        <v>100</v>
      </c>
      <c r="I168" s="183"/>
      <c r="J168" s="184">
        <f>ROUND(I168*H168,2)</f>
        <v>0</v>
      </c>
      <c r="K168" s="180" t="s">
        <v>147</v>
      </c>
      <c r="L168" s="37"/>
      <c r="M168" s="185" t="s">
        <v>1</v>
      </c>
      <c r="N168" s="186" t="s">
        <v>38</v>
      </c>
      <c r="O168" s="75"/>
      <c r="P168" s="187">
        <f>O168*H168</f>
        <v>0</v>
      </c>
      <c r="Q168" s="187">
        <v>0</v>
      </c>
      <c r="R168" s="187">
        <f>Q168*H168</f>
        <v>0</v>
      </c>
      <c r="S168" s="187">
        <v>0</v>
      </c>
      <c r="T168" s="188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89" t="s">
        <v>148</v>
      </c>
      <c r="AT168" s="189" t="s">
        <v>143</v>
      </c>
      <c r="AU168" s="189" t="s">
        <v>82</v>
      </c>
      <c r="AY168" s="17" t="s">
        <v>141</v>
      </c>
      <c r="BE168" s="190">
        <f>IF(N168="základní",J168,0)</f>
        <v>0</v>
      </c>
      <c r="BF168" s="190">
        <f>IF(N168="snížená",J168,0)</f>
        <v>0</v>
      </c>
      <c r="BG168" s="190">
        <f>IF(N168="zákl. přenesená",J168,0)</f>
        <v>0</v>
      </c>
      <c r="BH168" s="190">
        <f>IF(N168="sníž. přenesená",J168,0)</f>
        <v>0</v>
      </c>
      <c r="BI168" s="190">
        <f>IF(N168="nulová",J168,0)</f>
        <v>0</v>
      </c>
      <c r="BJ168" s="17" t="s">
        <v>80</v>
      </c>
      <c r="BK168" s="190">
        <f>ROUND(I168*H168,2)</f>
        <v>0</v>
      </c>
      <c r="BL168" s="17" t="s">
        <v>148</v>
      </c>
      <c r="BM168" s="189" t="s">
        <v>203</v>
      </c>
    </row>
    <row r="169" s="2" customFormat="1">
      <c r="A169" s="36"/>
      <c r="B169" s="37"/>
      <c r="C169" s="36"/>
      <c r="D169" s="191" t="s">
        <v>149</v>
      </c>
      <c r="E169" s="36"/>
      <c r="F169" s="192" t="s">
        <v>219</v>
      </c>
      <c r="G169" s="36"/>
      <c r="H169" s="36"/>
      <c r="I169" s="193"/>
      <c r="J169" s="36"/>
      <c r="K169" s="36"/>
      <c r="L169" s="37"/>
      <c r="M169" s="194"/>
      <c r="N169" s="195"/>
      <c r="O169" s="75"/>
      <c r="P169" s="75"/>
      <c r="Q169" s="75"/>
      <c r="R169" s="75"/>
      <c r="S169" s="75"/>
      <c r="T169" s="76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7" t="s">
        <v>149</v>
      </c>
      <c r="AU169" s="17" t="s">
        <v>82</v>
      </c>
    </row>
    <row r="170" s="13" customFormat="1">
      <c r="A170" s="13"/>
      <c r="B170" s="196"/>
      <c r="C170" s="13"/>
      <c r="D170" s="191" t="s">
        <v>150</v>
      </c>
      <c r="E170" s="197" t="s">
        <v>1</v>
      </c>
      <c r="F170" s="198" t="s">
        <v>221</v>
      </c>
      <c r="G170" s="13"/>
      <c r="H170" s="199">
        <v>100</v>
      </c>
      <c r="I170" s="200"/>
      <c r="J170" s="13"/>
      <c r="K170" s="13"/>
      <c r="L170" s="196"/>
      <c r="M170" s="201"/>
      <c r="N170" s="202"/>
      <c r="O170" s="202"/>
      <c r="P170" s="202"/>
      <c r="Q170" s="202"/>
      <c r="R170" s="202"/>
      <c r="S170" s="202"/>
      <c r="T170" s="20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97" t="s">
        <v>150</v>
      </c>
      <c r="AU170" s="197" t="s">
        <v>82</v>
      </c>
      <c r="AV170" s="13" t="s">
        <v>82</v>
      </c>
      <c r="AW170" s="13" t="s">
        <v>30</v>
      </c>
      <c r="AX170" s="13" t="s">
        <v>73</v>
      </c>
      <c r="AY170" s="197" t="s">
        <v>141</v>
      </c>
    </row>
    <row r="171" s="14" customFormat="1">
      <c r="A171" s="14"/>
      <c r="B171" s="204"/>
      <c r="C171" s="14"/>
      <c r="D171" s="191" t="s">
        <v>150</v>
      </c>
      <c r="E171" s="205" t="s">
        <v>1</v>
      </c>
      <c r="F171" s="206" t="s">
        <v>153</v>
      </c>
      <c r="G171" s="14"/>
      <c r="H171" s="207">
        <v>100</v>
      </c>
      <c r="I171" s="208"/>
      <c r="J171" s="14"/>
      <c r="K171" s="14"/>
      <c r="L171" s="204"/>
      <c r="M171" s="209"/>
      <c r="N171" s="210"/>
      <c r="O171" s="210"/>
      <c r="P171" s="210"/>
      <c r="Q171" s="210"/>
      <c r="R171" s="210"/>
      <c r="S171" s="210"/>
      <c r="T171" s="211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05" t="s">
        <v>150</v>
      </c>
      <c r="AU171" s="205" t="s">
        <v>82</v>
      </c>
      <c r="AV171" s="14" t="s">
        <v>148</v>
      </c>
      <c r="AW171" s="14" t="s">
        <v>30</v>
      </c>
      <c r="AX171" s="14" t="s">
        <v>80</v>
      </c>
      <c r="AY171" s="205" t="s">
        <v>141</v>
      </c>
    </row>
    <row r="172" s="12" customFormat="1" ht="22.8" customHeight="1">
      <c r="A172" s="12"/>
      <c r="B172" s="164"/>
      <c r="C172" s="12"/>
      <c r="D172" s="165" t="s">
        <v>72</v>
      </c>
      <c r="E172" s="175" t="s">
        <v>82</v>
      </c>
      <c r="F172" s="175" t="s">
        <v>222</v>
      </c>
      <c r="G172" s="12"/>
      <c r="H172" s="12"/>
      <c r="I172" s="167"/>
      <c r="J172" s="176">
        <f>BK172</f>
        <v>0</v>
      </c>
      <c r="K172" s="12"/>
      <c r="L172" s="164"/>
      <c r="M172" s="169"/>
      <c r="N172" s="170"/>
      <c r="O172" s="170"/>
      <c r="P172" s="171">
        <f>SUM(P173:P182)</f>
        <v>0</v>
      </c>
      <c r="Q172" s="170"/>
      <c r="R172" s="171">
        <f>SUM(R173:R182)</f>
        <v>0</v>
      </c>
      <c r="S172" s="170"/>
      <c r="T172" s="172">
        <f>SUM(T173:T182)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165" t="s">
        <v>80</v>
      </c>
      <c r="AT172" s="173" t="s">
        <v>72</v>
      </c>
      <c r="AU172" s="173" t="s">
        <v>80</v>
      </c>
      <c r="AY172" s="165" t="s">
        <v>141</v>
      </c>
      <c r="BK172" s="174">
        <f>SUM(BK173:BK182)</f>
        <v>0</v>
      </c>
    </row>
    <row r="173" s="2" customFormat="1" ht="24.15" customHeight="1">
      <c r="A173" s="36"/>
      <c r="B173" s="177"/>
      <c r="C173" s="178" t="s">
        <v>204</v>
      </c>
      <c r="D173" s="178" t="s">
        <v>143</v>
      </c>
      <c r="E173" s="179" t="s">
        <v>223</v>
      </c>
      <c r="F173" s="180" t="s">
        <v>224</v>
      </c>
      <c r="G173" s="181" t="s">
        <v>225</v>
      </c>
      <c r="H173" s="182">
        <v>4</v>
      </c>
      <c r="I173" s="183"/>
      <c r="J173" s="184">
        <f>ROUND(I173*H173,2)</f>
        <v>0</v>
      </c>
      <c r="K173" s="180" t="s">
        <v>147</v>
      </c>
      <c r="L173" s="37"/>
      <c r="M173" s="185" t="s">
        <v>1</v>
      </c>
      <c r="N173" s="186" t="s">
        <v>38</v>
      </c>
      <c r="O173" s="75"/>
      <c r="P173" s="187">
        <f>O173*H173</f>
        <v>0</v>
      </c>
      <c r="Q173" s="187">
        <v>0</v>
      </c>
      <c r="R173" s="187">
        <f>Q173*H173</f>
        <v>0</v>
      </c>
      <c r="S173" s="187">
        <v>0</v>
      </c>
      <c r="T173" s="188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189" t="s">
        <v>148</v>
      </c>
      <c r="AT173" s="189" t="s">
        <v>143</v>
      </c>
      <c r="AU173" s="189" t="s">
        <v>82</v>
      </c>
      <c r="AY173" s="17" t="s">
        <v>141</v>
      </c>
      <c r="BE173" s="190">
        <f>IF(N173="základní",J173,0)</f>
        <v>0</v>
      </c>
      <c r="BF173" s="190">
        <f>IF(N173="snížená",J173,0)</f>
        <v>0</v>
      </c>
      <c r="BG173" s="190">
        <f>IF(N173="zákl. přenesená",J173,0)</f>
        <v>0</v>
      </c>
      <c r="BH173" s="190">
        <f>IF(N173="sníž. přenesená",J173,0)</f>
        <v>0</v>
      </c>
      <c r="BI173" s="190">
        <f>IF(N173="nulová",J173,0)</f>
        <v>0</v>
      </c>
      <c r="BJ173" s="17" t="s">
        <v>80</v>
      </c>
      <c r="BK173" s="190">
        <f>ROUND(I173*H173,2)</f>
        <v>0</v>
      </c>
      <c r="BL173" s="17" t="s">
        <v>148</v>
      </c>
      <c r="BM173" s="189" t="s">
        <v>207</v>
      </c>
    </row>
    <row r="174" s="2" customFormat="1">
      <c r="A174" s="36"/>
      <c r="B174" s="37"/>
      <c r="C174" s="36"/>
      <c r="D174" s="191" t="s">
        <v>149</v>
      </c>
      <c r="E174" s="36"/>
      <c r="F174" s="192" t="s">
        <v>224</v>
      </c>
      <c r="G174" s="36"/>
      <c r="H174" s="36"/>
      <c r="I174" s="193"/>
      <c r="J174" s="36"/>
      <c r="K174" s="36"/>
      <c r="L174" s="37"/>
      <c r="M174" s="194"/>
      <c r="N174" s="195"/>
      <c r="O174" s="75"/>
      <c r="P174" s="75"/>
      <c r="Q174" s="75"/>
      <c r="R174" s="75"/>
      <c r="S174" s="75"/>
      <c r="T174" s="76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7" t="s">
        <v>149</v>
      </c>
      <c r="AU174" s="17" t="s">
        <v>82</v>
      </c>
    </row>
    <row r="175" s="2" customFormat="1" ht="24.15" customHeight="1">
      <c r="A175" s="36"/>
      <c r="B175" s="177"/>
      <c r="C175" s="178" t="s">
        <v>180</v>
      </c>
      <c r="D175" s="178" t="s">
        <v>143</v>
      </c>
      <c r="E175" s="179" t="s">
        <v>228</v>
      </c>
      <c r="F175" s="180" t="s">
        <v>229</v>
      </c>
      <c r="G175" s="181" t="s">
        <v>159</v>
      </c>
      <c r="H175" s="182">
        <v>10</v>
      </c>
      <c r="I175" s="183"/>
      <c r="J175" s="184">
        <f>ROUND(I175*H175,2)</f>
        <v>0</v>
      </c>
      <c r="K175" s="180" t="s">
        <v>147</v>
      </c>
      <c r="L175" s="37"/>
      <c r="M175" s="185" t="s">
        <v>1</v>
      </c>
      <c r="N175" s="186" t="s">
        <v>38</v>
      </c>
      <c r="O175" s="75"/>
      <c r="P175" s="187">
        <f>O175*H175</f>
        <v>0</v>
      </c>
      <c r="Q175" s="187">
        <v>0</v>
      </c>
      <c r="R175" s="187">
        <f>Q175*H175</f>
        <v>0</v>
      </c>
      <c r="S175" s="187">
        <v>0</v>
      </c>
      <c r="T175" s="188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189" t="s">
        <v>148</v>
      </c>
      <c r="AT175" s="189" t="s">
        <v>143</v>
      </c>
      <c r="AU175" s="189" t="s">
        <v>82</v>
      </c>
      <c r="AY175" s="17" t="s">
        <v>141</v>
      </c>
      <c r="BE175" s="190">
        <f>IF(N175="základní",J175,0)</f>
        <v>0</v>
      </c>
      <c r="BF175" s="190">
        <f>IF(N175="snížená",J175,0)</f>
        <v>0</v>
      </c>
      <c r="BG175" s="190">
        <f>IF(N175="zákl. přenesená",J175,0)</f>
        <v>0</v>
      </c>
      <c r="BH175" s="190">
        <f>IF(N175="sníž. přenesená",J175,0)</f>
        <v>0</v>
      </c>
      <c r="BI175" s="190">
        <f>IF(N175="nulová",J175,0)</f>
        <v>0</v>
      </c>
      <c r="BJ175" s="17" t="s">
        <v>80</v>
      </c>
      <c r="BK175" s="190">
        <f>ROUND(I175*H175,2)</f>
        <v>0</v>
      </c>
      <c r="BL175" s="17" t="s">
        <v>148</v>
      </c>
      <c r="BM175" s="189" t="s">
        <v>210</v>
      </c>
    </row>
    <row r="176" s="2" customFormat="1">
      <c r="A176" s="36"/>
      <c r="B176" s="37"/>
      <c r="C176" s="36"/>
      <c r="D176" s="191" t="s">
        <v>149</v>
      </c>
      <c r="E176" s="36"/>
      <c r="F176" s="192" t="s">
        <v>229</v>
      </c>
      <c r="G176" s="36"/>
      <c r="H176" s="36"/>
      <c r="I176" s="193"/>
      <c r="J176" s="36"/>
      <c r="K176" s="36"/>
      <c r="L176" s="37"/>
      <c r="M176" s="194"/>
      <c r="N176" s="195"/>
      <c r="O176" s="75"/>
      <c r="P176" s="75"/>
      <c r="Q176" s="75"/>
      <c r="R176" s="75"/>
      <c r="S176" s="75"/>
      <c r="T176" s="76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7" t="s">
        <v>149</v>
      </c>
      <c r="AU176" s="17" t="s">
        <v>82</v>
      </c>
    </row>
    <row r="177" s="13" customFormat="1">
      <c r="A177" s="13"/>
      <c r="B177" s="196"/>
      <c r="C177" s="13"/>
      <c r="D177" s="191" t="s">
        <v>150</v>
      </c>
      <c r="E177" s="197" t="s">
        <v>1</v>
      </c>
      <c r="F177" s="198" t="s">
        <v>231</v>
      </c>
      <c r="G177" s="13"/>
      <c r="H177" s="199">
        <v>10</v>
      </c>
      <c r="I177" s="200"/>
      <c r="J177" s="13"/>
      <c r="K177" s="13"/>
      <c r="L177" s="196"/>
      <c r="M177" s="201"/>
      <c r="N177" s="202"/>
      <c r="O177" s="202"/>
      <c r="P177" s="202"/>
      <c r="Q177" s="202"/>
      <c r="R177" s="202"/>
      <c r="S177" s="202"/>
      <c r="T177" s="20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97" t="s">
        <v>150</v>
      </c>
      <c r="AU177" s="197" t="s">
        <v>82</v>
      </c>
      <c r="AV177" s="13" t="s">
        <v>82</v>
      </c>
      <c r="AW177" s="13" t="s">
        <v>30</v>
      </c>
      <c r="AX177" s="13" t="s">
        <v>73</v>
      </c>
      <c r="AY177" s="197" t="s">
        <v>141</v>
      </c>
    </row>
    <row r="178" s="14" customFormat="1">
      <c r="A178" s="14"/>
      <c r="B178" s="204"/>
      <c r="C178" s="14"/>
      <c r="D178" s="191" t="s">
        <v>150</v>
      </c>
      <c r="E178" s="205" t="s">
        <v>1</v>
      </c>
      <c r="F178" s="206" t="s">
        <v>153</v>
      </c>
      <c r="G178" s="14"/>
      <c r="H178" s="207">
        <v>10</v>
      </c>
      <c r="I178" s="208"/>
      <c r="J178" s="14"/>
      <c r="K178" s="14"/>
      <c r="L178" s="204"/>
      <c r="M178" s="209"/>
      <c r="N178" s="210"/>
      <c r="O178" s="210"/>
      <c r="P178" s="210"/>
      <c r="Q178" s="210"/>
      <c r="R178" s="210"/>
      <c r="S178" s="210"/>
      <c r="T178" s="21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05" t="s">
        <v>150</v>
      </c>
      <c r="AU178" s="205" t="s">
        <v>82</v>
      </c>
      <c r="AV178" s="14" t="s">
        <v>148</v>
      </c>
      <c r="AW178" s="14" t="s">
        <v>30</v>
      </c>
      <c r="AX178" s="14" t="s">
        <v>80</v>
      </c>
      <c r="AY178" s="205" t="s">
        <v>141</v>
      </c>
    </row>
    <row r="179" s="2" customFormat="1" ht="16.5" customHeight="1">
      <c r="A179" s="36"/>
      <c r="B179" s="177"/>
      <c r="C179" s="178" t="s">
        <v>8</v>
      </c>
      <c r="D179" s="178" t="s">
        <v>143</v>
      </c>
      <c r="E179" s="179" t="s">
        <v>232</v>
      </c>
      <c r="F179" s="180" t="s">
        <v>233</v>
      </c>
      <c r="G179" s="181" t="s">
        <v>169</v>
      </c>
      <c r="H179" s="182">
        <v>2.016</v>
      </c>
      <c r="I179" s="183"/>
      <c r="J179" s="184">
        <f>ROUND(I179*H179,2)</f>
        <v>0</v>
      </c>
      <c r="K179" s="180" t="s">
        <v>147</v>
      </c>
      <c r="L179" s="37"/>
      <c r="M179" s="185" t="s">
        <v>1</v>
      </c>
      <c r="N179" s="186" t="s">
        <v>38</v>
      </c>
      <c r="O179" s="75"/>
      <c r="P179" s="187">
        <f>O179*H179</f>
        <v>0</v>
      </c>
      <c r="Q179" s="187">
        <v>0</v>
      </c>
      <c r="R179" s="187">
        <f>Q179*H179</f>
        <v>0</v>
      </c>
      <c r="S179" s="187">
        <v>0</v>
      </c>
      <c r="T179" s="188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189" t="s">
        <v>148</v>
      </c>
      <c r="AT179" s="189" t="s">
        <v>143</v>
      </c>
      <c r="AU179" s="189" t="s">
        <v>82</v>
      </c>
      <c r="AY179" s="17" t="s">
        <v>141</v>
      </c>
      <c r="BE179" s="190">
        <f>IF(N179="základní",J179,0)</f>
        <v>0</v>
      </c>
      <c r="BF179" s="190">
        <f>IF(N179="snížená",J179,0)</f>
        <v>0</v>
      </c>
      <c r="BG179" s="190">
        <f>IF(N179="zákl. přenesená",J179,0)</f>
        <v>0</v>
      </c>
      <c r="BH179" s="190">
        <f>IF(N179="sníž. přenesená",J179,0)</f>
        <v>0</v>
      </c>
      <c r="BI179" s="190">
        <f>IF(N179="nulová",J179,0)</f>
        <v>0</v>
      </c>
      <c r="BJ179" s="17" t="s">
        <v>80</v>
      </c>
      <c r="BK179" s="190">
        <f>ROUND(I179*H179,2)</f>
        <v>0</v>
      </c>
      <c r="BL179" s="17" t="s">
        <v>148</v>
      </c>
      <c r="BM179" s="189" t="s">
        <v>213</v>
      </c>
    </row>
    <row r="180" s="2" customFormat="1">
      <c r="A180" s="36"/>
      <c r="B180" s="37"/>
      <c r="C180" s="36"/>
      <c r="D180" s="191" t="s">
        <v>149</v>
      </c>
      <c r="E180" s="36"/>
      <c r="F180" s="192" t="s">
        <v>233</v>
      </c>
      <c r="G180" s="36"/>
      <c r="H180" s="36"/>
      <c r="I180" s="193"/>
      <c r="J180" s="36"/>
      <c r="K180" s="36"/>
      <c r="L180" s="37"/>
      <c r="M180" s="194"/>
      <c r="N180" s="195"/>
      <c r="O180" s="75"/>
      <c r="P180" s="75"/>
      <c r="Q180" s="75"/>
      <c r="R180" s="75"/>
      <c r="S180" s="75"/>
      <c r="T180" s="76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7" t="s">
        <v>149</v>
      </c>
      <c r="AU180" s="17" t="s">
        <v>82</v>
      </c>
    </row>
    <row r="181" s="13" customFormat="1">
      <c r="A181" s="13"/>
      <c r="B181" s="196"/>
      <c r="C181" s="13"/>
      <c r="D181" s="191" t="s">
        <v>150</v>
      </c>
      <c r="E181" s="197" t="s">
        <v>1</v>
      </c>
      <c r="F181" s="198" t="s">
        <v>235</v>
      </c>
      <c r="G181" s="13"/>
      <c r="H181" s="199">
        <v>2.016</v>
      </c>
      <c r="I181" s="200"/>
      <c r="J181" s="13"/>
      <c r="K181" s="13"/>
      <c r="L181" s="196"/>
      <c r="M181" s="201"/>
      <c r="N181" s="202"/>
      <c r="O181" s="202"/>
      <c r="P181" s="202"/>
      <c r="Q181" s="202"/>
      <c r="R181" s="202"/>
      <c r="S181" s="202"/>
      <c r="T181" s="20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97" t="s">
        <v>150</v>
      </c>
      <c r="AU181" s="197" t="s">
        <v>82</v>
      </c>
      <c r="AV181" s="13" t="s">
        <v>82</v>
      </c>
      <c r="AW181" s="13" t="s">
        <v>30</v>
      </c>
      <c r="AX181" s="13" t="s">
        <v>73</v>
      </c>
      <c r="AY181" s="197" t="s">
        <v>141</v>
      </c>
    </row>
    <row r="182" s="14" customFormat="1">
      <c r="A182" s="14"/>
      <c r="B182" s="204"/>
      <c r="C182" s="14"/>
      <c r="D182" s="191" t="s">
        <v>150</v>
      </c>
      <c r="E182" s="205" t="s">
        <v>1</v>
      </c>
      <c r="F182" s="206" t="s">
        <v>153</v>
      </c>
      <c r="G182" s="14"/>
      <c r="H182" s="207">
        <v>2.016</v>
      </c>
      <c r="I182" s="208"/>
      <c r="J182" s="14"/>
      <c r="K182" s="14"/>
      <c r="L182" s="204"/>
      <c r="M182" s="209"/>
      <c r="N182" s="210"/>
      <c r="O182" s="210"/>
      <c r="P182" s="210"/>
      <c r="Q182" s="210"/>
      <c r="R182" s="210"/>
      <c r="S182" s="210"/>
      <c r="T182" s="211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05" t="s">
        <v>150</v>
      </c>
      <c r="AU182" s="205" t="s">
        <v>82</v>
      </c>
      <c r="AV182" s="14" t="s">
        <v>148</v>
      </c>
      <c r="AW182" s="14" t="s">
        <v>30</v>
      </c>
      <c r="AX182" s="14" t="s">
        <v>80</v>
      </c>
      <c r="AY182" s="205" t="s">
        <v>141</v>
      </c>
    </row>
    <row r="183" s="12" customFormat="1" ht="22.8" customHeight="1">
      <c r="A183" s="12"/>
      <c r="B183" s="164"/>
      <c r="C183" s="12"/>
      <c r="D183" s="165" t="s">
        <v>72</v>
      </c>
      <c r="E183" s="175" t="s">
        <v>156</v>
      </c>
      <c r="F183" s="175" t="s">
        <v>236</v>
      </c>
      <c r="G183" s="12"/>
      <c r="H183" s="12"/>
      <c r="I183" s="167"/>
      <c r="J183" s="176">
        <f>BK183</f>
        <v>0</v>
      </c>
      <c r="K183" s="12"/>
      <c r="L183" s="164"/>
      <c r="M183" s="169"/>
      <c r="N183" s="170"/>
      <c r="O183" s="170"/>
      <c r="P183" s="171">
        <f>SUM(P184:P213)</f>
        <v>0</v>
      </c>
      <c r="Q183" s="170"/>
      <c r="R183" s="171">
        <f>SUM(R184:R213)</f>
        <v>0</v>
      </c>
      <c r="S183" s="170"/>
      <c r="T183" s="172">
        <f>SUM(T184:T213)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165" t="s">
        <v>80</v>
      </c>
      <c r="AT183" s="173" t="s">
        <v>72</v>
      </c>
      <c r="AU183" s="173" t="s">
        <v>80</v>
      </c>
      <c r="AY183" s="165" t="s">
        <v>141</v>
      </c>
      <c r="BK183" s="174">
        <f>SUM(BK184:BK213)</f>
        <v>0</v>
      </c>
    </row>
    <row r="184" s="2" customFormat="1" ht="24.15" customHeight="1">
      <c r="A184" s="36"/>
      <c r="B184" s="177"/>
      <c r="C184" s="178" t="s">
        <v>185</v>
      </c>
      <c r="D184" s="178" t="s">
        <v>143</v>
      </c>
      <c r="E184" s="179" t="s">
        <v>237</v>
      </c>
      <c r="F184" s="180" t="s">
        <v>238</v>
      </c>
      <c r="G184" s="181" t="s">
        <v>169</v>
      </c>
      <c r="H184" s="182">
        <v>3.8399999999999999</v>
      </c>
      <c r="I184" s="183"/>
      <c r="J184" s="184">
        <f>ROUND(I184*H184,2)</f>
        <v>0</v>
      </c>
      <c r="K184" s="180" t="s">
        <v>147</v>
      </c>
      <c r="L184" s="37"/>
      <c r="M184" s="185" t="s">
        <v>1</v>
      </c>
      <c r="N184" s="186" t="s">
        <v>38</v>
      </c>
      <c r="O184" s="75"/>
      <c r="P184" s="187">
        <f>O184*H184</f>
        <v>0</v>
      </c>
      <c r="Q184" s="187">
        <v>0</v>
      </c>
      <c r="R184" s="187">
        <f>Q184*H184</f>
        <v>0</v>
      </c>
      <c r="S184" s="187">
        <v>0</v>
      </c>
      <c r="T184" s="188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189" t="s">
        <v>148</v>
      </c>
      <c r="AT184" s="189" t="s">
        <v>143</v>
      </c>
      <c r="AU184" s="189" t="s">
        <v>82</v>
      </c>
      <c r="AY184" s="17" t="s">
        <v>141</v>
      </c>
      <c r="BE184" s="190">
        <f>IF(N184="základní",J184,0)</f>
        <v>0</v>
      </c>
      <c r="BF184" s="190">
        <f>IF(N184="snížená",J184,0)</f>
        <v>0</v>
      </c>
      <c r="BG184" s="190">
        <f>IF(N184="zákl. přenesená",J184,0)</f>
        <v>0</v>
      </c>
      <c r="BH184" s="190">
        <f>IF(N184="sníž. přenesená",J184,0)</f>
        <v>0</v>
      </c>
      <c r="BI184" s="190">
        <f>IF(N184="nulová",J184,0)</f>
        <v>0</v>
      </c>
      <c r="BJ184" s="17" t="s">
        <v>80</v>
      </c>
      <c r="BK184" s="190">
        <f>ROUND(I184*H184,2)</f>
        <v>0</v>
      </c>
      <c r="BL184" s="17" t="s">
        <v>148</v>
      </c>
      <c r="BM184" s="189" t="s">
        <v>216</v>
      </c>
    </row>
    <row r="185" s="2" customFormat="1">
      <c r="A185" s="36"/>
      <c r="B185" s="37"/>
      <c r="C185" s="36"/>
      <c r="D185" s="191" t="s">
        <v>149</v>
      </c>
      <c r="E185" s="36"/>
      <c r="F185" s="192" t="s">
        <v>238</v>
      </c>
      <c r="G185" s="36"/>
      <c r="H185" s="36"/>
      <c r="I185" s="193"/>
      <c r="J185" s="36"/>
      <c r="K185" s="36"/>
      <c r="L185" s="37"/>
      <c r="M185" s="194"/>
      <c r="N185" s="195"/>
      <c r="O185" s="75"/>
      <c r="P185" s="75"/>
      <c r="Q185" s="75"/>
      <c r="R185" s="75"/>
      <c r="S185" s="75"/>
      <c r="T185" s="76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7" t="s">
        <v>149</v>
      </c>
      <c r="AU185" s="17" t="s">
        <v>82</v>
      </c>
    </row>
    <row r="186" s="13" customFormat="1">
      <c r="A186" s="13"/>
      <c r="B186" s="196"/>
      <c r="C186" s="13"/>
      <c r="D186" s="191" t="s">
        <v>150</v>
      </c>
      <c r="E186" s="197" t="s">
        <v>1</v>
      </c>
      <c r="F186" s="198" t="s">
        <v>240</v>
      </c>
      <c r="G186" s="13"/>
      <c r="H186" s="199">
        <v>3.8399999999999999</v>
      </c>
      <c r="I186" s="200"/>
      <c r="J186" s="13"/>
      <c r="K186" s="13"/>
      <c r="L186" s="196"/>
      <c r="M186" s="201"/>
      <c r="N186" s="202"/>
      <c r="O186" s="202"/>
      <c r="P186" s="202"/>
      <c r="Q186" s="202"/>
      <c r="R186" s="202"/>
      <c r="S186" s="202"/>
      <c r="T186" s="20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97" t="s">
        <v>150</v>
      </c>
      <c r="AU186" s="197" t="s">
        <v>82</v>
      </c>
      <c r="AV186" s="13" t="s">
        <v>82</v>
      </c>
      <c r="AW186" s="13" t="s">
        <v>30</v>
      </c>
      <c r="AX186" s="13" t="s">
        <v>73</v>
      </c>
      <c r="AY186" s="197" t="s">
        <v>141</v>
      </c>
    </row>
    <row r="187" s="14" customFormat="1">
      <c r="A187" s="14"/>
      <c r="B187" s="204"/>
      <c r="C187" s="14"/>
      <c r="D187" s="191" t="s">
        <v>150</v>
      </c>
      <c r="E187" s="205" t="s">
        <v>1</v>
      </c>
      <c r="F187" s="206" t="s">
        <v>153</v>
      </c>
      <c r="G187" s="14"/>
      <c r="H187" s="207">
        <v>3.8399999999999999</v>
      </c>
      <c r="I187" s="208"/>
      <c r="J187" s="14"/>
      <c r="K187" s="14"/>
      <c r="L187" s="204"/>
      <c r="M187" s="209"/>
      <c r="N187" s="210"/>
      <c r="O187" s="210"/>
      <c r="P187" s="210"/>
      <c r="Q187" s="210"/>
      <c r="R187" s="210"/>
      <c r="S187" s="210"/>
      <c r="T187" s="211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05" t="s">
        <v>150</v>
      </c>
      <c r="AU187" s="205" t="s">
        <v>82</v>
      </c>
      <c r="AV187" s="14" t="s">
        <v>148</v>
      </c>
      <c r="AW187" s="14" t="s">
        <v>30</v>
      </c>
      <c r="AX187" s="14" t="s">
        <v>80</v>
      </c>
      <c r="AY187" s="205" t="s">
        <v>141</v>
      </c>
    </row>
    <row r="188" s="2" customFormat="1" ht="16.5" customHeight="1">
      <c r="A188" s="36"/>
      <c r="B188" s="177"/>
      <c r="C188" s="178" t="s">
        <v>217</v>
      </c>
      <c r="D188" s="178" t="s">
        <v>143</v>
      </c>
      <c r="E188" s="179" t="s">
        <v>241</v>
      </c>
      <c r="F188" s="180" t="s">
        <v>242</v>
      </c>
      <c r="G188" s="181" t="s">
        <v>169</v>
      </c>
      <c r="H188" s="182">
        <v>6.4459999999999997</v>
      </c>
      <c r="I188" s="183"/>
      <c r="J188" s="184">
        <f>ROUND(I188*H188,2)</f>
        <v>0</v>
      </c>
      <c r="K188" s="180" t="s">
        <v>147</v>
      </c>
      <c r="L188" s="37"/>
      <c r="M188" s="185" t="s">
        <v>1</v>
      </c>
      <c r="N188" s="186" t="s">
        <v>38</v>
      </c>
      <c r="O188" s="75"/>
      <c r="P188" s="187">
        <f>O188*H188</f>
        <v>0</v>
      </c>
      <c r="Q188" s="187">
        <v>0</v>
      </c>
      <c r="R188" s="187">
        <f>Q188*H188</f>
        <v>0</v>
      </c>
      <c r="S188" s="187">
        <v>0</v>
      </c>
      <c r="T188" s="188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189" t="s">
        <v>148</v>
      </c>
      <c r="AT188" s="189" t="s">
        <v>143</v>
      </c>
      <c r="AU188" s="189" t="s">
        <v>82</v>
      </c>
      <c r="AY188" s="17" t="s">
        <v>141</v>
      </c>
      <c r="BE188" s="190">
        <f>IF(N188="základní",J188,0)</f>
        <v>0</v>
      </c>
      <c r="BF188" s="190">
        <f>IF(N188="snížená",J188,0)</f>
        <v>0</v>
      </c>
      <c r="BG188" s="190">
        <f>IF(N188="zákl. přenesená",J188,0)</f>
        <v>0</v>
      </c>
      <c r="BH188" s="190">
        <f>IF(N188="sníž. přenesená",J188,0)</f>
        <v>0</v>
      </c>
      <c r="BI188" s="190">
        <f>IF(N188="nulová",J188,0)</f>
        <v>0</v>
      </c>
      <c r="BJ188" s="17" t="s">
        <v>80</v>
      </c>
      <c r="BK188" s="190">
        <f>ROUND(I188*H188,2)</f>
        <v>0</v>
      </c>
      <c r="BL188" s="17" t="s">
        <v>148</v>
      </c>
      <c r="BM188" s="189" t="s">
        <v>220</v>
      </c>
    </row>
    <row r="189" s="2" customFormat="1">
      <c r="A189" s="36"/>
      <c r="B189" s="37"/>
      <c r="C189" s="36"/>
      <c r="D189" s="191" t="s">
        <v>149</v>
      </c>
      <c r="E189" s="36"/>
      <c r="F189" s="192" t="s">
        <v>242</v>
      </c>
      <c r="G189" s="36"/>
      <c r="H189" s="36"/>
      <c r="I189" s="193"/>
      <c r="J189" s="36"/>
      <c r="K189" s="36"/>
      <c r="L189" s="37"/>
      <c r="M189" s="194"/>
      <c r="N189" s="195"/>
      <c r="O189" s="75"/>
      <c r="P189" s="75"/>
      <c r="Q189" s="75"/>
      <c r="R189" s="75"/>
      <c r="S189" s="75"/>
      <c r="T189" s="76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7" t="s">
        <v>149</v>
      </c>
      <c r="AU189" s="17" t="s">
        <v>82</v>
      </c>
    </row>
    <row r="190" s="13" customFormat="1">
      <c r="A190" s="13"/>
      <c r="B190" s="196"/>
      <c r="C190" s="13"/>
      <c r="D190" s="191" t="s">
        <v>150</v>
      </c>
      <c r="E190" s="197" t="s">
        <v>1</v>
      </c>
      <c r="F190" s="198" t="s">
        <v>773</v>
      </c>
      <c r="G190" s="13"/>
      <c r="H190" s="199">
        <v>0.81899999999999995</v>
      </c>
      <c r="I190" s="200"/>
      <c r="J190" s="13"/>
      <c r="K190" s="13"/>
      <c r="L190" s="196"/>
      <c r="M190" s="201"/>
      <c r="N190" s="202"/>
      <c r="O190" s="202"/>
      <c r="P190" s="202"/>
      <c r="Q190" s="202"/>
      <c r="R190" s="202"/>
      <c r="S190" s="202"/>
      <c r="T190" s="20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197" t="s">
        <v>150</v>
      </c>
      <c r="AU190" s="197" t="s">
        <v>82</v>
      </c>
      <c r="AV190" s="13" t="s">
        <v>82</v>
      </c>
      <c r="AW190" s="13" t="s">
        <v>30</v>
      </c>
      <c r="AX190" s="13" t="s">
        <v>73</v>
      </c>
      <c r="AY190" s="197" t="s">
        <v>141</v>
      </c>
    </row>
    <row r="191" s="13" customFormat="1">
      <c r="A191" s="13"/>
      <c r="B191" s="196"/>
      <c r="C191" s="13"/>
      <c r="D191" s="191" t="s">
        <v>150</v>
      </c>
      <c r="E191" s="197" t="s">
        <v>1</v>
      </c>
      <c r="F191" s="198" t="s">
        <v>774</v>
      </c>
      <c r="G191" s="13"/>
      <c r="H191" s="199">
        <v>1.0820000000000001</v>
      </c>
      <c r="I191" s="200"/>
      <c r="J191" s="13"/>
      <c r="K191" s="13"/>
      <c r="L191" s="196"/>
      <c r="M191" s="201"/>
      <c r="N191" s="202"/>
      <c r="O191" s="202"/>
      <c r="P191" s="202"/>
      <c r="Q191" s="202"/>
      <c r="R191" s="202"/>
      <c r="S191" s="202"/>
      <c r="T191" s="20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197" t="s">
        <v>150</v>
      </c>
      <c r="AU191" s="197" t="s">
        <v>82</v>
      </c>
      <c r="AV191" s="13" t="s">
        <v>82</v>
      </c>
      <c r="AW191" s="13" t="s">
        <v>30</v>
      </c>
      <c r="AX191" s="13" t="s">
        <v>73</v>
      </c>
      <c r="AY191" s="197" t="s">
        <v>141</v>
      </c>
    </row>
    <row r="192" s="13" customFormat="1">
      <c r="A192" s="13"/>
      <c r="B192" s="196"/>
      <c r="C192" s="13"/>
      <c r="D192" s="191" t="s">
        <v>150</v>
      </c>
      <c r="E192" s="197" t="s">
        <v>1</v>
      </c>
      <c r="F192" s="198" t="s">
        <v>775</v>
      </c>
      <c r="G192" s="13"/>
      <c r="H192" s="199">
        <v>1.411</v>
      </c>
      <c r="I192" s="200"/>
      <c r="J192" s="13"/>
      <c r="K192" s="13"/>
      <c r="L192" s="196"/>
      <c r="M192" s="201"/>
      <c r="N192" s="202"/>
      <c r="O192" s="202"/>
      <c r="P192" s="202"/>
      <c r="Q192" s="202"/>
      <c r="R192" s="202"/>
      <c r="S192" s="202"/>
      <c r="T192" s="20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97" t="s">
        <v>150</v>
      </c>
      <c r="AU192" s="197" t="s">
        <v>82</v>
      </c>
      <c r="AV192" s="13" t="s">
        <v>82</v>
      </c>
      <c r="AW192" s="13" t="s">
        <v>30</v>
      </c>
      <c r="AX192" s="13" t="s">
        <v>73</v>
      </c>
      <c r="AY192" s="197" t="s">
        <v>141</v>
      </c>
    </row>
    <row r="193" s="13" customFormat="1">
      <c r="A193" s="13"/>
      <c r="B193" s="196"/>
      <c r="C193" s="13"/>
      <c r="D193" s="191" t="s">
        <v>150</v>
      </c>
      <c r="E193" s="197" t="s">
        <v>1</v>
      </c>
      <c r="F193" s="198" t="s">
        <v>776</v>
      </c>
      <c r="G193" s="13"/>
      <c r="H193" s="199">
        <v>1.446</v>
      </c>
      <c r="I193" s="200"/>
      <c r="J193" s="13"/>
      <c r="K193" s="13"/>
      <c r="L193" s="196"/>
      <c r="M193" s="201"/>
      <c r="N193" s="202"/>
      <c r="O193" s="202"/>
      <c r="P193" s="202"/>
      <c r="Q193" s="202"/>
      <c r="R193" s="202"/>
      <c r="S193" s="202"/>
      <c r="T193" s="20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197" t="s">
        <v>150</v>
      </c>
      <c r="AU193" s="197" t="s">
        <v>82</v>
      </c>
      <c r="AV193" s="13" t="s">
        <v>82</v>
      </c>
      <c r="AW193" s="13" t="s">
        <v>30</v>
      </c>
      <c r="AX193" s="13" t="s">
        <v>73</v>
      </c>
      <c r="AY193" s="197" t="s">
        <v>141</v>
      </c>
    </row>
    <row r="194" s="13" customFormat="1">
      <c r="A194" s="13"/>
      <c r="B194" s="196"/>
      <c r="C194" s="13"/>
      <c r="D194" s="191" t="s">
        <v>150</v>
      </c>
      <c r="E194" s="197" t="s">
        <v>1</v>
      </c>
      <c r="F194" s="198" t="s">
        <v>777</v>
      </c>
      <c r="G194" s="13"/>
      <c r="H194" s="199">
        <v>0.73199999999999998</v>
      </c>
      <c r="I194" s="200"/>
      <c r="J194" s="13"/>
      <c r="K194" s="13"/>
      <c r="L194" s="196"/>
      <c r="M194" s="201"/>
      <c r="N194" s="202"/>
      <c r="O194" s="202"/>
      <c r="P194" s="202"/>
      <c r="Q194" s="202"/>
      <c r="R194" s="202"/>
      <c r="S194" s="202"/>
      <c r="T194" s="20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197" t="s">
        <v>150</v>
      </c>
      <c r="AU194" s="197" t="s">
        <v>82</v>
      </c>
      <c r="AV194" s="13" t="s">
        <v>82</v>
      </c>
      <c r="AW194" s="13" t="s">
        <v>30</v>
      </c>
      <c r="AX194" s="13" t="s">
        <v>73</v>
      </c>
      <c r="AY194" s="197" t="s">
        <v>141</v>
      </c>
    </row>
    <row r="195" s="13" customFormat="1">
      <c r="A195" s="13"/>
      <c r="B195" s="196"/>
      <c r="C195" s="13"/>
      <c r="D195" s="191" t="s">
        <v>150</v>
      </c>
      <c r="E195" s="197" t="s">
        <v>1</v>
      </c>
      <c r="F195" s="198" t="s">
        <v>778</v>
      </c>
      <c r="G195" s="13"/>
      <c r="H195" s="199">
        <v>0.95599999999999996</v>
      </c>
      <c r="I195" s="200"/>
      <c r="J195" s="13"/>
      <c r="K195" s="13"/>
      <c r="L195" s="196"/>
      <c r="M195" s="201"/>
      <c r="N195" s="202"/>
      <c r="O195" s="202"/>
      <c r="P195" s="202"/>
      <c r="Q195" s="202"/>
      <c r="R195" s="202"/>
      <c r="S195" s="202"/>
      <c r="T195" s="20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97" t="s">
        <v>150</v>
      </c>
      <c r="AU195" s="197" t="s">
        <v>82</v>
      </c>
      <c r="AV195" s="13" t="s">
        <v>82</v>
      </c>
      <c r="AW195" s="13" t="s">
        <v>30</v>
      </c>
      <c r="AX195" s="13" t="s">
        <v>73</v>
      </c>
      <c r="AY195" s="197" t="s">
        <v>141</v>
      </c>
    </row>
    <row r="196" s="14" customFormat="1">
      <c r="A196" s="14"/>
      <c r="B196" s="204"/>
      <c r="C196" s="14"/>
      <c r="D196" s="191" t="s">
        <v>150</v>
      </c>
      <c r="E196" s="205" t="s">
        <v>1</v>
      </c>
      <c r="F196" s="206" t="s">
        <v>153</v>
      </c>
      <c r="G196" s="14"/>
      <c r="H196" s="207">
        <v>6.4459999999999997</v>
      </c>
      <c r="I196" s="208"/>
      <c r="J196" s="14"/>
      <c r="K196" s="14"/>
      <c r="L196" s="204"/>
      <c r="M196" s="209"/>
      <c r="N196" s="210"/>
      <c r="O196" s="210"/>
      <c r="P196" s="210"/>
      <c r="Q196" s="210"/>
      <c r="R196" s="210"/>
      <c r="S196" s="210"/>
      <c r="T196" s="211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05" t="s">
        <v>150</v>
      </c>
      <c r="AU196" s="205" t="s">
        <v>82</v>
      </c>
      <c r="AV196" s="14" t="s">
        <v>148</v>
      </c>
      <c r="AW196" s="14" t="s">
        <v>30</v>
      </c>
      <c r="AX196" s="14" t="s">
        <v>80</v>
      </c>
      <c r="AY196" s="205" t="s">
        <v>141</v>
      </c>
    </row>
    <row r="197" s="2" customFormat="1" ht="24.15" customHeight="1">
      <c r="A197" s="36"/>
      <c r="B197" s="177"/>
      <c r="C197" s="178" t="s">
        <v>189</v>
      </c>
      <c r="D197" s="178" t="s">
        <v>143</v>
      </c>
      <c r="E197" s="179" t="s">
        <v>250</v>
      </c>
      <c r="F197" s="180" t="s">
        <v>251</v>
      </c>
      <c r="G197" s="181" t="s">
        <v>169</v>
      </c>
      <c r="H197" s="182">
        <v>6.4459999999999997</v>
      </c>
      <c r="I197" s="183"/>
      <c r="J197" s="184">
        <f>ROUND(I197*H197,2)</f>
        <v>0</v>
      </c>
      <c r="K197" s="180" t="s">
        <v>147</v>
      </c>
      <c r="L197" s="37"/>
      <c r="M197" s="185" t="s">
        <v>1</v>
      </c>
      <c r="N197" s="186" t="s">
        <v>38</v>
      </c>
      <c r="O197" s="75"/>
      <c r="P197" s="187">
        <f>O197*H197</f>
        <v>0</v>
      </c>
      <c r="Q197" s="187">
        <v>0</v>
      </c>
      <c r="R197" s="187">
        <f>Q197*H197</f>
        <v>0</v>
      </c>
      <c r="S197" s="187">
        <v>0</v>
      </c>
      <c r="T197" s="188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189" t="s">
        <v>148</v>
      </c>
      <c r="AT197" s="189" t="s">
        <v>143</v>
      </c>
      <c r="AU197" s="189" t="s">
        <v>82</v>
      </c>
      <c r="AY197" s="17" t="s">
        <v>141</v>
      </c>
      <c r="BE197" s="190">
        <f>IF(N197="základní",J197,0)</f>
        <v>0</v>
      </c>
      <c r="BF197" s="190">
        <f>IF(N197="snížená",J197,0)</f>
        <v>0</v>
      </c>
      <c r="BG197" s="190">
        <f>IF(N197="zákl. přenesená",J197,0)</f>
        <v>0</v>
      </c>
      <c r="BH197" s="190">
        <f>IF(N197="sníž. přenesená",J197,0)</f>
        <v>0</v>
      </c>
      <c r="BI197" s="190">
        <f>IF(N197="nulová",J197,0)</f>
        <v>0</v>
      </c>
      <c r="BJ197" s="17" t="s">
        <v>80</v>
      </c>
      <c r="BK197" s="190">
        <f>ROUND(I197*H197,2)</f>
        <v>0</v>
      </c>
      <c r="BL197" s="17" t="s">
        <v>148</v>
      </c>
      <c r="BM197" s="189" t="s">
        <v>226</v>
      </c>
    </row>
    <row r="198" s="2" customFormat="1">
      <c r="A198" s="36"/>
      <c r="B198" s="37"/>
      <c r="C198" s="36"/>
      <c r="D198" s="191" t="s">
        <v>149</v>
      </c>
      <c r="E198" s="36"/>
      <c r="F198" s="192" t="s">
        <v>251</v>
      </c>
      <c r="G198" s="36"/>
      <c r="H198" s="36"/>
      <c r="I198" s="193"/>
      <c r="J198" s="36"/>
      <c r="K198" s="36"/>
      <c r="L198" s="37"/>
      <c r="M198" s="194"/>
      <c r="N198" s="195"/>
      <c r="O198" s="75"/>
      <c r="P198" s="75"/>
      <c r="Q198" s="75"/>
      <c r="R198" s="75"/>
      <c r="S198" s="75"/>
      <c r="T198" s="76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T198" s="17" t="s">
        <v>149</v>
      </c>
      <c r="AU198" s="17" t="s">
        <v>82</v>
      </c>
    </row>
    <row r="199" s="2" customFormat="1" ht="24.15" customHeight="1">
      <c r="A199" s="36"/>
      <c r="B199" s="177"/>
      <c r="C199" s="178" t="s">
        <v>227</v>
      </c>
      <c r="D199" s="178" t="s">
        <v>143</v>
      </c>
      <c r="E199" s="179" t="s">
        <v>253</v>
      </c>
      <c r="F199" s="180" t="s">
        <v>254</v>
      </c>
      <c r="G199" s="181" t="s">
        <v>146</v>
      </c>
      <c r="H199" s="182">
        <v>26.574000000000002</v>
      </c>
      <c r="I199" s="183"/>
      <c r="J199" s="184">
        <f>ROUND(I199*H199,2)</f>
        <v>0</v>
      </c>
      <c r="K199" s="180" t="s">
        <v>147</v>
      </c>
      <c r="L199" s="37"/>
      <c r="M199" s="185" t="s">
        <v>1</v>
      </c>
      <c r="N199" s="186" t="s">
        <v>38</v>
      </c>
      <c r="O199" s="75"/>
      <c r="P199" s="187">
        <f>O199*H199</f>
        <v>0</v>
      </c>
      <c r="Q199" s="187">
        <v>0</v>
      </c>
      <c r="R199" s="187">
        <f>Q199*H199</f>
        <v>0</v>
      </c>
      <c r="S199" s="187">
        <v>0</v>
      </c>
      <c r="T199" s="188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189" t="s">
        <v>148</v>
      </c>
      <c r="AT199" s="189" t="s">
        <v>143</v>
      </c>
      <c r="AU199" s="189" t="s">
        <v>82</v>
      </c>
      <c r="AY199" s="17" t="s">
        <v>141</v>
      </c>
      <c r="BE199" s="190">
        <f>IF(N199="základní",J199,0)</f>
        <v>0</v>
      </c>
      <c r="BF199" s="190">
        <f>IF(N199="snížená",J199,0)</f>
        <v>0</v>
      </c>
      <c r="BG199" s="190">
        <f>IF(N199="zákl. přenesená",J199,0)</f>
        <v>0</v>
      </c>
      <c r="BH199" s="190">
        <f>IF(N199="sníž. přenesená",J199,0)</f>
        <v>0</v>
      </c>
      <c r="BI199" s="190">
        <f>IF(N199="nulová",J199,0)</f>
        <v>0</v>
      </c>
      <c r="BJ199" s="17" t="s">
        <v>80</v>
      </c>
      <c r="BK199" s="190">
        <f>ROUND(I199*H199,2)</f>
        <v>0</v>
      </c>
      <c r="BL199" s="17" t="s">
        <v>148</v>
      </c>
      <c r="BM199" s="189" t="s">
        <v>230</v>
      </c>
    </row>
    <row r="200" s="2" customFormat="1">
      <c r="A200" s="36"/>
      <c r="B200" s="37"/>
      <c r="C200" s="36"/>
      <c r="D200" s="191" t="s">
        <v>149</v>
      </c>
      <c r="E200" s="36"/>
      <c r="F200" s="192" t="s">
        <v>254</v>
      </c>
      <c r="G200" s="36"/>
      <c r="H200" s="36"/>
      <c r="I200" s="193"/>
      <c r="J200" s="36"/>
      <c r="K200" s="36"/>
      <c r="L200" s="37"/>
      <c r="M200" s="194"/>
      <c r="N200" s="195"/>
      <c r="O200" s="75"/>
      <c r="P200" s="75"/>
      <c r="Q200" s="75"/>
      <c r="R200" s="75"/>
      <c r="S200" s="75"/>
      <c r="T200" s="76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T200" s="17" t="s">
        <v>149</v>
      </c>
      <c r="AU200" s="17" t="s">
        <v>82</v>
      </c>
    </row>
    <row r="201" s="13" customFormat="1">
      <c r="A201" s="13"/>
      <c r="B201" s="196"/>
      <c r="C201" s="13"/>
      <c r="D201" s="191" t="s">
        <v>150</v>
      </c>
      <c r="E201" s="197" t="s">
        <v>1</v>
      </c>
      <c r="F201" s="198" t="s">
        <v>779</v>
      </c>
      <c r="G201" s="13"/>
      <c r="H201" s="199">
        <v>3.3570000000000002</v>
      </c>
      <c r="I201" s="200"/>
      <c r="J201" s="13"/>
      <c r="K201" s="13"/>
      <c r="L201" s="196"/>
      <c r="M201" s="201"/>
      <c r="N201" s="202"/>
      <c r="O201" s="202"/>
      <c r="P201" s="202"/>
      <c r="Q201" s="202"/>
      <c r="R201" s="202"/>
      <c r="S201" s="202"/>
      <c r="T201" s="20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197" t="s">
        <v>150</v>
      </c>
      <c r="AU201" s="197" t="s">
        <v>82</v>
      </c>
      <c r="AV201" s="13" t="s">
        <v>82</v>
      </c>
      <c r="AW201" s="13" t="s">
        <v>30</v>
      </c>
      <c r="AX201" s="13" t="s">
        <v>73</v>
      </c>
      <c r="AY201" s="197" t="s">
        <v>141</v>
      </c>
    </row>
    <row r="202" s="13" customFormat="1">
      <c r="A202" s="13"/>
      <c r="B202" s="196"/>
      <c r="C202" s="13"/>
      <c r="D202" s="191" t="s">
        <v>150</v>
      </c>
      <c r="E202" s="197" t="s">
        <v>1</v>
      </c>
      <c r="F202" s="198" t="s">
        <v>780</v>
      </c>
      <c r="G202" s="13"/>
      <c r="H202" s="199">
        <v>4.8899999999999997</v>
      </c>
      <c r="I202" s="200"/>
      <c r="J202" s="13"/>
      <c r="K202" s="13"/>
      <c r="L202" s="196"/>
      <c r="M202" s="201"/>
      <c r="N202" s="202"/>
      <c r="O202" s="202"/>
      <c r="P202" s="202"/>
      <c r="Q202" s="202"/>
      <c r="R202" s="202"/>
      <c r="S202" s="202"/>
      <c r="T202" s="20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197" t="s">
        <v>150</v>
      </c>
      <c r="AU202" s="197" t="s">
        <v>82</v>
      </c>
      <c r="AV202" s="13" t="s">
        <v>82</v>
      </c>
      <c r="AW202" s="13" t="s">
        <v>30</v>
      </c>
      <c r="AX202" s="13" t="s">
        <v>73</v>
      </c>
      <c r="AY202" s="197" t="s">
        <v>141</v>
      </c>
    </row>
    <row r="203" s="13" customFormat="1">
      <c r="A203" s="13"/>
      <c r="B203" s="196"/>
      <c r="C203" s="13"/>
      <c r="D203" s="191" t="s">
        <v>150</v>
      </c>
      <c r="E203" s="197" t="s">
        <v>1</v>
      </c>
      <c r="F203" s="198" t="s">
        <v>781</v>
      </c>
      <c r="G203" s="13"/>
      <c r="H203" s="199">
        <v>4.9059999999999997</v>
      </c>
      <c r="I203" s="200"/>
      <c r="J203" s="13"/>
      <c r="K203" s="13"/>
      <c r="L203" s="196"/>
      <c r="M203" s="201"/>
      <c r="N203" s="202"/>
      <c r="O203" s="202"/>
      <c r="P203" s="202"/>
      <c r="Q203" s="202"/>
      <c r="R203" s="202"/>
      <c r="S203" s="202"/>
      <c r="T203" s="20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197" t="s">
        <v>150</v>
      </c>
      <c r="AU203" s="197" t="s">
        <v>82</v>
      </c>
      <c r="AV203" s="13" t="s">
        <v>82</v>
      </c>
      <c r="AW203" s="13" t="s">
        <v>30</v>
      </c>
      <c r="AX203" s="13" t="s">
        <v>73</v>
      </c>
      <c r="AY203" s="197" t="s">
        <v>141</v>
      </c>
    </row>
    <row r="204" s="13" customFormat="1">
      <c r="A204" s="13"/>
      <c r="B204" s="196"/>
      <c r="C204" s="13"/>
      <c r="D204" s="191" t="s">
        <v>150</v>
      </c>
      <c r="E204" s="197" t="s">
        <v>1</v>
      </c>
      <c r="F204" s="198" t="s">
        <v>782</v>
      </c>
      <c r="G204" s="13"/>
      <c r="H204" s="199">
        <v>5.0289999999999999</v>
      </c>
      <c r="I204" s="200"/>
      <c r="J204" s="13"/>
      <c r="K204" s="13"/>
      <c r="L204" s="196"/>
      <c r="M204" s="201"/>
      <c r="N204" s="202"/>
      <c r="O204" s="202"/>
      <c r="P204" s="202"/>
      <c r="Q204" s="202"/>
      <c r="R204" s="202"/>
      <c r="S204" s="202"/>
      <c r="T204" s="20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197" t="s">
        <v>150</v>
      </c>
      <c r="AU204" s="197" t="s">
        <v>82</v>
      </c>
      <c r="AV204" s="13" t="s">
        <v>82</v>
      </c>
      <c r="AW204" s="13" t="s">
        <v>30</v>
      </c>
      <c r="AX204" s="13" t="s">
        <v>73</v>
      </c>
      <c r="AY204" s="197" t="s">
        <v>141</v>
      </c>
    </row>
    <row r="205" s="13" customFormat="1">
      <c r="A205" s="13"/>
      <c r="B205" s="196"/>
      <c r="C205" s="13"/>
      <c r="D205" s="191" t="s">
        <v>150</v>
      </c>
      <c r="E205" s="197" t="s">
        <v>1</v>
      </c>
      <c r="F205" s="198" t="s">
        <v>783</v>
      </c>
      <c r="G205" s="13"/>
      <c r="H205" s="199">
        <v>2.919</v>
      </c>
      <c r="I205" s="200"/>
      <c r="J205" s="13"/>
      <c r="K205" s="13"/>
      <c r="L205" s="196"/>
      <c r="M205" s="201"/>
      <c r="N205" s="202"/>
      <c r="O205" s="202"/>
      <c r="P205" s="202"/>
      <c r="Q205" s="202"/>
      <c r="R205" s="202"/>
      <c r="S205" s="202"/>
      <c r="T205" s="20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197" t="s">
        <v>150</v>
      </c>
      <c r="AU205" s="197" t="s">
        <v>82</v>
      </c>
      <c r="AV205" s="13" t="s">
        <v>82</v>
      </c>
      <c r="AW205" s="13" t="s">
        <v>30</v>
      </c>
      <c r="AX205" s="13" t="s">
        <v>73</v>
      </c>
      <c r="AY205" s="197" t="s">
        <v>141</v>
      </c>
    </row>
    <row r="206" s="13" customFormat="1">
      <c r="A206" s="13"/>
      <c r="B206" s="196"/>
      <c r="C206" s="13"/>
      <c r="D206" s="191" t="s">
        <v>150</v>
      </c>
      <c r="E206" s="197" t="s">
        <v>1</v>
      </c>
      <c r="F206" s="198" t="s">
        <v>784</v>
      </c>
      <c r="G206" s="13"/>
      <c r="H206" s="199">
        <v>5.4729999999999999</v>
      </c>
      <c r="I206" s="200"/>
      <c r="J206" s="13"/>
      <c r="K206" s="13"/>
      <c r="L206" s="196"/>
      <c r="M206" s="201"/>
      <c r="N206" s="202"/>
      <c r="O206" s="202"/>
      <c r="P206" s="202"/>
      <c r="Q206" s="202"/>
      <c r="R206" s="202"/>
      <c r="S206" s="202"/>
      <c r="T206" s="20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197" t="s">
        <v>150</v>
      </c>
      <c r="AU206" s="197" t="s">
        <v>82</v>
      </c>
      <c r="AV206" s="13" t="s">
        <v>82</v>
      </c>
      <c r="AW206" s="13" t="s">
        <v>30</v>
      </c>
      <c r="AX206" s="13" t="s">
        <v>73</v>
      </c>
      <c r="AY206" s="197" t="s">
        <v>141</v>
      </c>
    </row>
    <row r="207" s="14" customFormat="1">
      <c r="A207" s="14"/>
      <c r="B207" s="204"/>
      <c r="C207" s="14"/>
      <c r="D207" s="191" t="s">
        <v>150</v>
      </c>
      <c r="E207" s="205" t="s">
        <v>1</v>
      </c>
      <c r="F207" s="206" t="s">
        <v>153</v>
      </c>
      <c r="G207" s="14"/>
      <c r="H207" s="207">
        <v>26.573999999999998</v>
      </c>
      <c r="I207" s="208"/>
      <c r="J207" s="14"/>
      <c r="K207" s="14"/>
      <c r="L207" s="204"/>
      <c r="M207" s="209"/>
      <c r="N207" s="210"/>
      <c r="O207" s="210"/>
      <c r="P207" s="210"/>
      <c r="Q207" s="210"/>
      <c r="R207" s="210"/>
      <c r="S207" s="210"/>
      <c r="T207" s="211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05" t="s">
        <v>150</v>
      </c>
      <c r="AU207" s="205" t="s">
        <v>82</v>
      </c>
      <c r="AV207" s="14" t="s">
        <v>148</v>
      </c>
      <c r="AW207" s="14" t="s">
        <v>30</v>
      </c>
      <c r="AX207" s="14" t="s">
        <v>80</v>
      </c>
      <c r="AY207" s="205" t="s">
        <v>141</v>
      </c>
    </row>
    <row r="208" s="2" customFormat="1" ht="24.15" customHeight="1">
      <c r="A208" s="36"/>
      <c r="B208" s="177"/>
      <c r="C208" s="178" t="s">
        <v>195</v>
      </c>
      <c r="D208" s="178" t="s">
        <v>143</v>
      </c>
      <c r="E208" s="179" t="s">
        <v>263</v>
      </c>
      <c r="F208" s="180" t="s">
        <v>264</v>
      </c>
      <c r="G208" s="181" t="s">
        <v>146</v>
      </c>
      <c r="H208" s="182">
        <v>26.574000000000002</v>
      </c>
      <c r="I208" s="183"/>
      <c r="J208" s="184">
        <f>ROUND(I208*H208,2)</f>
        <v>0</v>
      </c>
      <c r="K208" s="180" t="s">
        <v>147</v>
      </c>
      <c r="L208" s="37"/>
      <c r="M208" s="185" t="s">
        <v>1</v>
      </c>
      <c r="N208" s="186" t="s">
        <v>38</v>
      </c>
      <c r="O208" s="75"/>
      <c r="P208" s="187">
        <f>O208*H208</f>
        <v>0</v>
      </c>
      <c r="Q208" s="187">
        <v>0</v>
      </c>
      <c r="R208" s="187">
        <f>Q208*H208</f>
        <v>0</v>
      </c>
      <c r="S208" s="187">
        <v>0</v>
      </c>
      <c r="T208" s="188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189" t="s">
        <v>148</v>
      </c>
      <c r="AT208" s="189" t="s">
        <v>143</v>
      </c>
      <c r="AU208" s="189" t="s">
        <v>82</v>
      </c>
      <c r="AY208" s="17" t="s">
        <v>141</v>
      </c>
      <c r="BE208" s="190">
        <f>IF(N208="základní",J208,0)</f>
        <v>0</v>
      </c>
      <c r="BF208" s="190">
        <f>IF(N208="snížená",J208,0)</f>
        <v>0</v>
      </c>
      <c r="BG208" s="190">
        <f>IF(N208="zákl. přenesená",J208,0)</f>
        <v>0</v>
      </c>
      <c r="BH208" s="190">
        <f>IF(N208="sníž. přenesená",J208,0)</f>
        <v>0</v>
      </c>
      <c r="BI208" s="190">
        <f>IF(N208="nulová",J208,0)</f>
        <v>0</v>
      </c>
      <c r="BJ208" s="17" t="s">
        <v>80</v>
      </c>
      <c r="BK208" s="190">
        <f>ROUND(I208*H208,2)</f>
        <v>0</v>
      </c>
      <c r="BL208" s="17" t="s">
        <v>148</v>
      </c>
      <c r="BM208" s="189" t="s">
        <v>234</v>
      </c>
    </row>
    <row r="209" s="2" customFormat="1">
      <c r="A209" s="36"/>
      <c r="B209" s="37"/>
      <c r="C209" s="36"/>
      <c r="D209" s="191" t="s">
        <v>149</v>
      </c>
      <c r="E209" s="36"/>
      <c r="F209" s="192" t="s">
        <v>264</v>
      </c>
      <c r="G209" s="36"/>
      <c r="H209" s="36"/>
      <c r="I209" s="193"/>
      <c r="J209" s="36"/>
      <c r="K209" s="36"/>
      <c r="L209" s="37"/>
      <c r="M209" s="194"/>
      <c r="N209" s="195"/>
      <c r="O209" s="75"/>
      <c r="P209" s="75"/>
      <c r="Q209" s="75"/>
      <c r="R209" s="75"/>
      <c r="S209" s="75"/>
      <c r="T209" s="76"/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T209" s="17" t="s">
        <v>149</v>
      </c>
      <c r="AU209" s="17" t="s">
        <v>82</v>
      </c>
    </row>
    <row r="210" s="2" customFormat="1" ht="16.5" customHeight="1">
      <c r="A210" s="36"/>
      <c r="B210" s="177"/>
      <c r="C210" s="178" t="s">
        <v>7</v>
      </c>
      <c r="D210" s="178" t="s">
        <v>143</v>
      </c>
      <c r="E210" s="179" t="s">
        <v>266</v>
      </c>
      <c r="F210" s="180" t="s">
        <v>267</v>
      </c>
      <c r="G210" s="181" t="s">
        <v>194</v>
      </c>
      <c r="H210" s="182">
        <v>0.96699999999999997</v>
      </c>
      <c r="I210" s="183"/>
      <c r="J210" s="184">
        <f>ROUND(I210*H210,2)</f>
        <v>0</v>
      </c>
      <c r="K210" s="180" t="s">
        <v>147</v>
      </c>
      <c r="L210" s="37"/>
      <c r="M210" s="185" t="s">
        <v>1</v>
      </c>
      <c r="N210" s="186" t="s">
        <v>38</v>
      </c>
      <c r="O210" s="75"/>
      <c r="P210" s="187">
        <f>O210*H210</f>
        <v>0</v>
      </c>
      <c r="Q210" s="187">
        <v>0</v>
      </c>
      <c r="R210" s="187">
        <f>Q210*H210</f>
        <v>0</v>
      </c>
      <c r="S210" s="187">
        <v>0</v>
      </c>
      <c r="T210" s="188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189" t="s">
        <v>148</v>
      </c>
      <c r="AT210" s="189" t="s">
        <v>143</v>
      </c>
      <c r="AU210" s="189" t="s">
        <v>82</v>
      </c>
      <c r="AY210" s="17" t="s">
        <v>141</v>
      </c>
      <c r="BE210" s="190">
        <f>IF(N210="základní",J210,0)</f>
        <v>0</v>
      </c>
      <c r="BF210" s="190">
        <f>IF(N210="snížená",J210,0)</f>
        <v>0</v>
      </c>
      <c r="BG210" s="190">
        <f>IF(N210="zákl. přenesená",J210,0)</f>
        <v>0</v>
      </c>
      <c r="BH210" s="190">
        <f>IF(N210="sníž. přenesená",J210,0)</f>
        <v>0</v>
      </c>
      <c r="BI210" s="190">
        <f>IF(N210="nulová",J210,0)</f>
        <v>0</v>
      </c>
      <c r="BJ210" s="17" t="s">
        <v>80</v>
      </c>
      <c r="BK210" s="190">
        <f>ROUND(I210*H210,2)</f>
        <v>0</v>
      </c>
      <c r="BL210" s="17" t="s">
        <v>148</v>
      </c>
      <c r="BM210" s="189" t="s">
        <v>239</v>
      </c>
    </row>
    <row r="211" s="2" customFormat="1">
      <c r="A211" s="36"/>
      <c r="B211" s="37"/>
      <c r="C211" s="36"/>
      <c r="D211" s="191" t="s">
        <v>149</v>
      </c>
      <c r="E211" s="36"/>
      <c r="F211" s="192" t="s">
        <v>267</v>
      </c>
      <c r="G211" s="36"/>
      <c r="H211" s="36"/>
      <c r="I211" s="193"/>
      <c r="J211" s="36"/>
      <c r="K211" s="36"/>
      <c r="L211" s="37"/>
      <c r="M211" s="194"/>
      <c r="N211" s="195"/>
      <c r="O211" s="75"/>
      <c r="P211" s="75"/>
      <c r="Q211" s="75"/>
      <c r="R211" s="75"/>
      <c r="S211" s="75"/>
      <c r="T211" s="76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T211" s="17" t="s">
        <v>149</v>
      </c>
      <c r="AU211" s="17" t="s">
        <v>82</v>
      </c>
    </row>
    <row r="212" s="13" customFormat="1">
      <c r="A212" s="13"/>
      <c r="B212" s="196"/>
      <c r="C212" s="13"/>
      <c r="D212" s="191" t="s">
        <v>150</v>
      </c>
      <c r="E212" s="197" t="s">
        <v>1</v>
      </c>
      <c r="F212" s="198" t="s">
        <v>785</v>
      </c>
      <c r="G212" s="13"/>
      <c r="H212" s="199">
        <v>0.96699999999999997</v>
      </c>
      <c r="I212" s="200"/>
      <c r="J212" s="13"/>
      <c r="K212" s="13"/>
      <c r="L212" s="196"/>
      <c r="M212" s="201"/>
      <c r="N212" s="202"/>
      <c r="O212" s="202"/>
      <c r="P212" s="202"/>
      <c r="Q212" s="202"/>
      <c r="R212" s="202"/>
      <c r="S212" s="202"/>
      <c r="T212" s="20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197" t="s">
        <v>150</v>
      </c>
      <c r="AU212" s="197" t="s">
        <v>82</v>
      </c>
      <c r="AV212" s="13" t="s">
        <v>82</v>
      </c>
      <c r="AW212" s="13" t="s">
        <v>30</v>
      </c>
      <c r="AX212" s="13" t="s">
        <v>73</v>
      </c>
      <c r="AY212" s="197" t="s">
        <v>141</v>
      </c>
    </row>
    <row r="213" s="14" customFormat="1">
      <c r="A213" s="14"/>
      <c r="B213" s="204"/>
      <c r="C213" s="14"/>
      <c r="D213" s="191" t="s">
        <v>150</v>
      </c>
      <c r="E213" s="205" t="s">
        <v>1</v>
      </c>
      <c r="F213" s="206" t="s">
        <v>153</v>
      </c>
      <c r="G213" s="14"/>
      <c r="H213" s="207">
        <v>0.96699999999999997</v>
      </c>
      <c r="I213" s="208"/>
      <c r="J213" s="14"/>
      <c r="K213" s="14"/>
      <c r="L213" s="204"/>
      <c r="M213" s="209"/>
      <c r="N213" s="210"/>
      <c r="O213" s="210"/>
      <c r="P213" s="210"/>
      <c r="Q213" s="210"/>
      <c r="R213" s="210"/>
      <c r="S213" s="210"/>
      <c r="T213" s="211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05" t="s">
        <v>150</v>
      </c>
      <c r="AU213" s="205" t="s">
        <v>82</v>
      </c>
      <c r="AV213" s="14" t="s">
        <v>148</v>
      </c>
      <c r="AW213" s="14" t="s">
        <v>30</v>
      </c>
      <c r="AX213" s="14" t="s">
        <v>80</v>
      </c>
      <c r="AY213" s="205" t="s">
        <v>141</v>
      </c>
    </row>
    <row r="214" s="12" customFormat="1" ht="22.8" customHeight="1">
      <c r="A214" s="12"/>
      <c r="B214" s="164"/>
      <c r="C214" s="12"/>
      <c r="D214" s="165" t="s">
        <v>72</v>
      </c>
      <c r="E214" s="175" t="s">
        <v>148</v>
      </c>
      <c r="F214" s="175" t="s">
        <v>270</v>
      </c>
      <c r="G214" s="12"/>
      <c r="H214" s="12"/>
      <c r="I214" s="167"/>
      <c r="J214" s="176">
        <f>BK214</f>
        <v>0</v>
      </c>
      <c r="K214" s="12"/>
      <c r="L214" s="164"/>
      <c r="M214" s="169"/>
      <c r="N214" s="170"/>
      <c r="O214" s="170"/>
      <c r="P214" s="171">
        <f>SUM(P215:P256)</f>
        <v>0</v>
      </c>
      <c r="Q214" s="170"/>
      <c r="R214" s="171">
        <f>SUM(R215:R256)</f>
        <v>0</v>
      </c>
      <c r="S214" s="170"/>
      <c r="T214" s="172">
        <f>SUM(T215:T256)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165" t="s">
        <v>80</v>
      </c>
      <c r="AT214" s="173" t="s">
        <v>72</v>
      </c>
      <c r="AU214" s="173" t="s">
        <v>80</v>
      </c>
      <c r="AY214" s="165" t="s">
        <v>141</v>
      </c>
      <c r="BK214" s="174">
        <f>SUM(BK215:BK256)</f>
        <v>0</v>
      </c>
    </row>
    <row r="215" s="2" customFormat="1" ht="24.15" customHeight="1">
      <c r="A215" s="36"/>
      <c r="B215" s="177"/>
      <c r="C215" s="178" t="s">
        <v>200</v>
      </c>
      <c r="D215" s="178" t="s">
        <v>143</v>
      </c>
      <c r="E215" s="179" t="s">
        <v>272</v>
      </c>
      <c r="F215" s="180" t="s">
        <v>273</v>
      </c>
      <c r="G215" s="181" t="s">
        <v>146</v>
      </c>
      <c r="H215" s="182">
        <v>12.465</v>
      </c>
      <c r="I215" s="183"/>
      <c r="J215" s="184">
        <f>ROUND(I215*H215,2)</f>
        <v>0</v>
      </c>
      <c r="K215" s="180" t="s">
        <v>147</v>
      </c>
      <c r="L215" s="37"/>
      <c r="M215" s="185" t="s">
        <v>1</v>
      </c>
      <c r="N215" s="186" t="s">
        <v>38</v>
      </c>
      <c r="O215" s="75"/>
      <c r="P215" s="187">
        <f>O215*H215</f>
        <v>0</v>
      </c>
      <c r="Q215" s="187">
        <v>0</v>
      </c>
      <c r="R215" s="187">
        <f>Q215*H215</f>
        <v>0</v>
      </c>
      <c r="S215" s="187">
        <v>0</v>
      </c>
      <c r="T215" s="188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189" t="s">
        <v>148</v>
      </c>
      <c r="AT215" s="189" t="s">
        <v>143</v>
      </c>
      <c r="AU215" s="189" t="s">
        <v>82</v>
      </c>
      <c r="AY215" s="17" t="s">
        <v>141</v>
      </c>
      <c r="BE215" s="190">
        <f>IF(N215="základní",J215,0)</f>
        <v>0</v>
      </c>
      <c r="BF215" s="190">
        <f>IF(N215="snížená",J215,0)</f>
        <v>0</v>
      </c>
      <c r="BG215" s="190">
        <f>IF(N215="zákl. přenesená",J215,0)</f>
        <v>0</v>
      </c>
      <c r="BH215" s="190">
        <f>IF(N215="sníž. přenesená",J215,0)</f>
        <v>0</v>
      </c>
      <c r="BI215" s="190">
        <f>IF(N215="nulová",J215,0)</f>
        <v>0</v>
      </c>
      <c r="BJ215" s="17" t="s">
        <v>80</v>
      </c>
      <c r="BK215" s="190">
        <f>ROUND(I215*H215,2)</f>
        <v>0</v>
      </c>
      <c r="BL215" s="17" t="s">
        <v>148</v>
      </c>
      <c r="BM215" s="189" t="s">
        <v>243</v>
      </c>
    </row>
    <row r="216" s="2" customFormat="1">
      <c r="A216" s="36"/>
      <c r="B216" s="37"/>
      <c r="C216" s="36"/>
      <c r="D216" s="191" t="s">
        <v>149</v>
      </c>
      <c r="E216" s="36"/>
      <c r="F216" s="192" t="s">
        <v>273</v>
      </c>
      <c r="G216" s="36"/>
      <c r="H216" s="36"/>
      <c r="I216" s="193"/>
      <c r="J216" s="36"/>
      <c r="K216" s="36"/>
      <c r="L216" s="37"/>
      <c r="M216" s="194"/>
      <c r="N216" s="195"/>
      <c r="O216" s="75"/>
      <c r="P216" s="75"/>
      <c r="Q216" s="75"/>
      <c r="R216" s="75"/>
      <c r="S216" s="75"/>
      <c r="T216" s="76"/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T216" s="17" t="s">
        <v>149</v>
      </c>
      <c r="AU216" s="17" t="s">
        <v>82</v>
      </c>
    </row>
    <row r="217" s="13" customFormat="1">
      <c r="A217" s="13"/>
      <c r="B217" s="196"/>
      <c r="C217" s="13"/>
      <c r="D217" s="191" t="s">
        <v>150</v>
      </c>
      <c r="E217" s="197" t="s">
        <v>1</v>
      </c>
      <c r="F217" s="198" t="s">
        <v>786</v>
      </c>
      <c r="G217" s="13"/>
      <c r="H217" s="199">
        <v>12.465</v>
      </c>
      <c r="I217" s="200"/>
      <c r="J217" s="13"/>
      <c r="K217" s="13"/>
      <c r="L217" s="196"/>
      <c r="M217" s="201"/>
      <c r="N217" s="202"/>
      <c r="O217" s="202"/>
      <c r="P217" s="202"/>
      <c r="Q217" s="202"/>
      <c r="R217" s="202"/>
      <c r="S217" s="202"/>
      <c r="T217" s="20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197" t="s">
        <v>150</v>
      </c>
      <c r="AU217" s="197" t="s">
        <v>82</v>
      </c>
      <c r="AV217" s="13" t="s">
        <v>82</v>
      </c>
      <c r="AW217" s="13" t="s">
        <v>30</v>
      </c>
      <c r="AX217" s="13" t="s">
        <v>73</v>
      </c>
      <c r="AY217" s="197" t="s">
        <v>141</v>
      </c>
    </row>
    <row r="218" s="14" customFormat="1">
      <c r="A218" s="14"/>
      <c r="B218" s="204"/>
      <c r="C218" s="14"/>
      <c r="D218" s="191" t="s">
        <v>150</v>
      </c>
      <c r="E218" s="205" t="s">
        <v>1</v>
      </c>
      <c r="F218" s="206" t="s">
        <v>153</v>
      </c>
      <c r="G218" s="14"/>
      <c r="H218" s="207">
        <v>12.465</v>
      </c>
      <c r="I218" s="208"/>
      <c r="J218" s="14"/>
      <c r="K218" s="14"/>
      <c r="L218" s="204"/>
      <c r="M218" s="209"/>
      <c r="N218" s="210"/>
      <c r="O218" s="210"/>
      <c r="P218" s="210"/>
      <c r="Q218" s="210"/>
      <c r="R218" s="210"/>
      <c r="S218" s="210"/>
      <c r="T218" s="211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05" t="s">
        <v>150</v>
      </c>
      <c r="AU218" s="205" t="s">
        <v>82</v>
      </c>
      <c r="AV218" s="14" t="s">
        <v>148</v>
      </c>
      <c r="AW218" s="14" t="s">
        <v>30</v>
      </c>
      <c r="AX218" s="14" t="s">
        <v>80</v>
      </c>
      <c r="AY218" s="205" t="s">
        <v>141</v>
      </c>
    </row>
    <row r="219" s="2" customFormat="1" ht="24.15" customHeight="1">
      <c r="A219" s="36"/>
      <c r="B219" s="177"/>
      <c r="C219" s="178" t="s">
        <v>249</v>
      </c>
      <c r="D219" s="178" t="s">
        <v>143</v>
      </c>
      <c r="E219" s="179" t="s">
        <v>276</v>
      </c>
      <c r="F219" s="180" t="s">
        <v>277</v>
      </c>
      <c r="G219" s="181" t="s">
        <v>278</v>
      </c>
      <c r="H219" s="182">
        <v>359.80000000000001</v>
      </c>
      <c r="I219" s="183"/>
      <c r="J219" s="184">
        <f>ROUND(I219*H219,2)</f>
        <v>0</v>
      </c>
      <c r="K219" s="180" t="s">
        <v>147</v>
      </c>
      <c r="L219" s="37"/>
      <c r="M219" s="185" t="s">
        <v>1</v>
      </c>
      <c r="N219" s="186" t="s">
        <v>38</v>
      </c>
      <c r="O219" s="75"/>
      <c r="P219" s="187">
        <f>O219*H219</f>
        <v>0</v>
      </c>
      <c r="Q219" s="187">
        <v>0</v>
      </c>
      <c r="R219" s="187">
        <f>Q219*H219</f>
        <v>0</v>
      </c>
      <c r="S219" s="187">
        <v>0</v>
      </c>
      <c r="T219" s="188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189" t="s">
        <v>148</v>
      </c>
      <c r="AT219" s="189" t="s">
        <v>143</v>
      </c>
      <c r="AU219" s="189" t="s">
        <v>82</v>
      </c>
      <c r="AY219" s="17" t="s">
        <v>141</v>
      </c>
      <c r="BE219" s="190">
        <f>IF(N219="základní",J219,0)</f>
        <v>0</v>
      </c>
      <c r="BF219" s="190">
        <f>IF(N219="snížená",J219,0)</f>
        <v>0</v>
      </c>
      <c r="BG219" s="190">
        <f>IF(N219="zákl. přenesená",J219,0)</f>
        <v>0</v>
      </c>
      <c r="BH219" s="190">
        <f>IF(N219="sníž. přenesená",J219,0)</f>
        <v>0</v>
      </c>
      <c r="BI219" s="190">
        <f>IF(N219="nulová",J219,0)</f>
        <v>0</v>
      </c>
      <c r="BJ219" s="17" t="s">
        <v>80</v>
      </c>
      <c r="BK219" s="190">
        <f>ROUND(I219*H219,2)</f>
        <v>0</v>
      </c>
      <c r="BL219" s="17" t="s">
        <v>148</v>
      </c>
      <c r="BM219" s="189" t="s">
        <v>252</v>
      </c>
    </row>
    <row r="220" s="2" customFormat="1">
      <c r="A220" s="36"/>
      <c r="B220" s="37"/>
      <c r="C220" s="36"/>
      <c r="D220" s="191" t="s">
        <v>149</v>
      </c>
      <c r="E220" s="36"/>
      <c r="F220" s="192" t="s">
        <v>277</v>
      </c>
      <c r="G220" s="36"/>
      <c r="H220" s="36"/>
      <c r="I220" s="193"/>
      <c r="J220" s="36"/>
      <c r="K220" s="36"/>
      <c r="L220" s="37"/>
      <c r="M220" s="194"/>
      <c r="N220" s="195"/>
      <c r="O220" s="75"/>
      <c r="P220" s="75"/>
      <c r="Q220" s="75"/>
      <c r="R220" s="75"/>
      <c r="S220" s="75"/>
      <c r="T220" s="76"/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T220" s="17" t="s">
        <v>149</v>
      </c>
      <c r="AU220" s="17" t="s">
        <v>82</v>
      </c>
    </row>
    <row r="221" s="13" customFormat="1">
      <c r="A221" s="13"/>
      <c r="B221" s="196"/>
      <c r="C221" s="13"/>
      <c r="D221" s="191" t="s">
        <v>150</v>
      </c>
      <c r="E221" s="197" t="s">
        <v>1</v>
      </c>
      <c r="F221" s="198" t="s">
        <v>787</v>
      </c>
      <c r="G221" s="13"/>
      <c r="H221" s="199">
        <v>18.399999999999999</v>
      </c>
      <c r="I221" s="200"/>
      <c r="J221" s="13"/>
      <c r="K221" s="13"/>
      <c r="L221" s="196"/>
      <c r="M221" s="201"/>
      <c r="N221" s="202"/>
      <c r="O221" s="202"/>
      <c r="P221" s="202"/>
      <c r="Q221" s="202"/>
      <c r="R221" s="202"/>
      <c r="S221" s="202"/>
      <c r="T221" s="20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197" t="s">
        <v>150</v>
      </c>
      <c r="AU221" s="197" t="s">
        <v>82</v>
      </c>
      <c r="AV221" s="13" t="s">
        <v>82</v>
      </c>
      <c r="AW221" s="13" t="s">
        <v>30</v>
      </c>
      <c r="AX221" s="13" t="s">
        <v>73</v>
      </c>
      <c r="AY221" s="197" t="s">
        <v>141</v>
      </c>
    </row>
    <row r="222" s="13" customFormat="1">
      <c r="A222" s="13"/>
      <c r="B222" s="196"/>
      <c r="C222" s="13"/>
      <c r="D222" s="191" t="s">
        <v>150</v>
      </c>
      <c r="E222" s="197" t="s">
        <v>1</v>
      </c>
      <c r="F222" s="198" t="s">
        <v>788</v>
      </c>
      <c r="G222" s="13"/>
      <c r="H222" s="199">
        <v>16.100000000000001</v>
      </c>
      <c r="I222" s="200"/>
      <c r="J222" s="13"/>
      <c r="K222" s="13"/>
      <c r="L222" s="196"/>
      <c r="M222" s="201"/>
      <c r="N222" s="202"/>
      <c r="O222" s="202"/>
      <c r="P222" s="202"/>
      <c r="Q222" s="202"/>
      <c r="R222" s="202"/>
      <c r="S222" s="202"/>
      <c r="T222" s="20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197" t="s">
        <v>150</v>
      </c>
      <c r="AU222" s="197" t="s">
        <v>82</v>
      </c>
      <c r="AV222" s="13" t="s">
        <v>82</v>
      </c>
      <c r="AW222" s="13" t="s">
        <v>30</v>
      </c>
      <c r="AX222" s="13" t="s">
        <v>73</v>
      </c>
      <c r="AY222" s="197" t="s">
        <v>141</v>
      </c>
    </row>
    <row r="223" s="13" customFormat="1">
      <c r="A223" s="13"/>
      <c r="B223" s="196"/>
      <c r="C223" s="13"/>
      <c r="D223" s="191" t="s">
        <v>150</v>
      </c>
      <c r="E223" s="197" t="s">
        <v>1</v>
      </c>
      <c r="F223" s="198" t="s">
        <v>789</v>
      </c>
      <c r="G223" s="13"/>
      <c r="H223" s="199">
        <v>10.35</v>
      </c>
      <c r="I223" s="200"/>
      <c r="J223" s="13"/>
      <c r="K223" s="13"/>
      <c r="L223" s="196"/>
      <c r="M223" s="201"/>
      <c r="N223" s="202"/>
      <c r="O223" s="202"/>
      <c r="P223" s="202"/>
      <c r="Q223" s="202"/>
      <c r="R223" s="202"/>
      <c r="S223" s="202"/>
      <c r="T223" s="20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197" t="s">
        <v>150</v>
      </c>
      <c r="AU223" s="197" t="s">
        <v>82</v>
      </c>
      <c r="AV223" s="13" t="s">
        <v>82</v>
      </c>
      <c r="AW223" s="13" t="s">
        <v>30</v>
      </c>
      <c r="AX223" s="13" t="s">
        <v>73</v>
      </c>
      <c r="AY223" s="197" t="s">
        <v>141</v>
      </c>
    </row>
    <row r="224" s="13" customFormat="1">
      <c r="A224" s="13"/>
      <c r="B224" s="196"/>
      <c r="C224" s="13"/>
      <c r="D224" s="191" t="s">
        <v>150</v>
      </c>
      <c r="E224" s="197" t="s">
        <v>1</v>
      </c>
      <c r="F224" s="198" t="s">
        <v>790</v>
      </c>
      <c r="G224" s="13"/>
      <c r="H224" s="199">
        <v>14.949999999999999</v>
      </c>
      <c r="I224" s="200"/>
      <c r="J224" s="13"/>
      <c r="K224" s="13"/>
      <c r="L224" s="196"/>
      <c r="M224" s="201"/>
      <c r="N224" s="202"/>
      <c r="O224" s="202"/>
      <c r="P224" s="202"/>
      <c r="Q224" s="202"/>
      <c r="R224" s="202"/>
      <c r="S224" s="202"/>
      <c r="T224" s="20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197" t="s">
        <v>150</v>
      </c>
      <c r="AU224" s="197" t="s">
        <v>82</v>
      </c>
      <c r="AV224" s="13" t="s">
        <v>82</v>
      </c>
      <c r="AW224" s="13" t="s">
        <v>30</v>
      </c>
      <c r="AX224" s="13" t="s">
        <v>73</v>
      </c>
      <c r="AY224" s="197" t="s">
        <v>141</v>
      </c>
    </row>
    <row r="225" s="13" customFormat="1">
      <c r="A225" s="13"/>
      <c r="B225" s="196"/>
      <c r="C225" s="13"/>
      <c r="D225" s="191" t="s">
        <v>150</v>
      </c>
      <c r="E225" s="197" t="s">
        <v>1</v>
      </c>
      <c r="F225" s="198" t="s">
        <v>281</v>
      </c>
      <c r="G225" s="13"/>
      <c r="H225" s="199">
        <v>300</v>
      </c>
      <c r="I225" s="200"/>
      <c r="J225" s="13"/>
      <c r="K225" s="13"/>
      <c r="L225" s="196"/>
      <c r="M225" s="201"/>
      <c r="N225" s="202"/>
      <c r="O225" s="202"/>
      <c r="P225" s="202"/>
      <c r="Q225" s="202"/>
      <c r="R225" s="202"/>
      <c r="S225" s="202"/>
      <c r="T225" s="20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197" t="s">
        <v>150</v>
      </c>
      <c r="AU225" s="197" t="s">
        <v>82</v>
      </c>
      <c r="AV225" s="13" t="s">
        <v>82</v>
      </c>
      <c r="AW225" s="13" t="s">
        <v>30</v>
      </c>
      <c r="AX225" s="13" t="s">
        <v>73</v>
      </c>
      <c r="AY225" s="197" t="s">
        <v>141</v>
      </c>
    </row>
    <row r="226" s="14" customFormat="1">
      <c r="A226" s="14"/>
      <c r="B226" s="204"/>
      <c r="C226" s="14"/>
      <c r="D226" s="191" t="s">
        <v>150</v>
      </c>
      <c r="E226" s="205" t="s">
        <v>1</v>
      </c>
      <c r="F226" s="206" t="s">
        <v>153</v>
      </c>
      <c r="G226" s="14"/>
      <c r="H226" s="207">
        <v>359.80000000000001</v>
      </c>
      <c r="I226" s="208"/>
      <c r="J226" s="14"/>
      <c r="K226" s="14"/>
      <c r="L226" s="204"/>
      <c r="M226" s="209"/>
      <c r="N226" s="210"/>
      <c r="O226" s="210"/>
      <c r="P226" s="210"/>
      <c r="Q226" s="210"/>
      <c r="R226" s="210"/>
      <c r="S226" s="210"/>
      <c r="T226" s="211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05" t="s">
        <v>150</v>
      </c>
      <c r="AU226" s="205" t="s">
        <v>82</v>
      </c>
      <c r="AV226" s="14" t="s">
        <v>148</v>
      </c>
      <c r="AW226" s="14" t="s">
        <v>30</v>
      </c>
      <c r="AX226" s="14" t="s">
        <v>80</v>
      </c>
      <c r="AY226" s="205" t="s">
        <v>141</v>
      </c>
    </row>
    <row r="227" s="2" customFormat="1" ht="24.15" customHeight="1">
      <c r="A227" s="36"/>
      <c r="B227" s="177"/>
      <c r="C227" s="178" t="s">
        <v>203</v>
      </c>
      <c r="D227" s="178" t="s">
        <v>143</v>
      </c>
      <c r="E227" s="179" t="s">
        <v>283</v>
      </c>
      <c r="F227" s="180" t="s">
        <v>284</v>
      </c>
      <c r="G227" s="181" t="s">
        <v>278</v>
      </c>
      <c r="H227" s="182">
        <v>359.80000000000001</v>
      </c>
      <c r="I227" s="183"/>
      <c r="J227" s="184">
        <f>ROUND(I227*H227,2)</f>
        <v>0</v>
      </c>
      <c r="K227" s="180" t="s">
        <v>147</v>
      </c>
      <c r="L227" s="37"/>
      <c r="M227" s="185" t="s">
        <v>1</v>
      </c>
      <c r="N227" s="186" t="s">
        <v>38</v>
      </c>
      <c r="O227" s="75"/>
      <c r="P227" s="187">
        <f>O227*H227</f>
        <v>0</v>
      </c>
      <c r="Q227" s="187">
        <v>0</v>
      </c>
      <c r="R227" s="187">
        <f>Q227*H227</f>
        <v>0</v>
      </c>
      <c r="S227" s="187">
        <v>0</v>
      </c>
      <c r="T227" s="188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189" t="s">
        <v>148</v>
      </c>
      <c r="AT227" s="189" t="s">
        <v>143</v>
      </c>
      <c r="AU227" s="189" t="s">
        <v>82</v>
      </c>
      <c r="AY227" s="17" t="s">
        <v>141</v>
      </c>
      <c r="BE227" s="190">
        <f>IF(N227="základní",J227,0)</f>
        <v>0</v>
      </c>
      <c r="BF227" s="190">
        <f>IF(N227="snížená",J227,0)</f>
        <v>0</v>
      </c>
      <c r="BG227" s="190">
        <f>IF(N227="zákl. přenesená",J227,0)</f>
        <v>0</v>
      </c>
      <c r="BH227" s="190">
        <f>IF(N227="sníž. přenesená",J227,0)</f>
        <v>0</v>
      </c>
      <c r="BI227" s="190">
        <f>IF(N227="nulová",J227,0)</f>
        <v>0</v>
      </c>
      <c r="BJ227" s="17" t="s">
        <v>80</v>
      </c>
      <c r="BK227" s="190">
        <f>ROUND(I227*H227,2)</f>
        <v>0</v>
      </c>
      <c r="BL227" s="17" t="s">
        <v>148</v>
      </c>
      <c r="BM227" s="189" t="s">
        <v>255</v>
      </c>
    </row>
    <row r="228" s="2" customFormat="1">
      <c r="A228" s="36"/>
      <c r="B228" s="37"/>
      <c r="C228" s="36"/>
      <c r="D228" s="191" t="s">
        <v>149</v>
      </c>
      <c r="E228" s="36"/>
      <c r="F228" s="192" t="s">
        <v>284</v>
      </c>
      <c r="G228" s="36"/>
      <c r="H228" s="36"/>
      <c r="I228" s="193"/>
      <c r="J228" s="36"/>
      <c r="K228" s="36"/>
      <c r="L228" s="37"/>
      <c r="M228" s="194"/>
      <c r="N228" s="195"/>
      <c r="O228" s="75"/>
      <c r="P228" s="75"/>
      <c r="Q228" s="75"/>
      <c r="R228" s="75"/>
      <c r="S228" s="75"/>
      <c r="T228" s="76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T228" s="17" t="s">
        <v>149</v>
      </c>
      <c r="AU228" s="17" t="s">
        <v>82</v>
      </c>
    </row>
    <row r="229" s="13" customFormat="1">
      <c r="A229" s="13"/>
      <c r="B229" s="196"/>
      <c r="C229" s="13"/>
      <c r="D229" s="191" t="s">
        <v>150</v>
      </c>
      <c r="E229" s="197" t="s">
        <v>1</v>
      </c>
      <c r="F229" s="198" t="s">
        <v>787</v>
      </c>
      <c r="G229" s="13"/>
      <c r="H229" s="199">
        <v>18.399999999999999</v>
      </c>
      <c r="I229" s="200"/>
      <c r="J229" s="13"/>
      <c r="K229" s="13"/>
      <c r="L229" s="196"/>
      <c r="M229" s="201"/>
      <c r="N229" s="202"/>
      <c r="O229" s="202"/>
      <c r="P229" s="202"/>
      <c r="Q229" s="202"/>
      <c r="R229" s="202"/>
      <c r="S229" s="202"/>
      <c r="T229" s="20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197" t="s">
        <v>150</v>
      </c>
      <c r="AU229" s="197" t="s">
        <v>82</v>
      </c>
      <c r="AV229" s="13" t="s">
        <v>82</v>
      </c>
      <c r="AW229" s="13" t="s">
        <v>30</v>
      </c>
      <c r="AX229" s="13" t="s">
        <v>73</v>
      </c>
      <c r="AY229" s="197" t="s">
        <v>141</v>
      </c>
    </row>
    <row r="230" s="13" customFormat="1">
      <c r="A230" s="13"/>
      <c r="B230" s="196"/>
      <c r="C230" s="13"/>
      <c r="D230" s="191" t="s">
        <v>150</v>
      </c>
      <c r="E230" s="197" t="s">
        <v>1</v>
      </c>
      <c r="F230" s="198" t="s">
        <v>788</v>
      </c>
      <c r="G230" s="13"/>
      <c r="H230" s="199">
        <v>16.100000000000001</v>
      </c>
      <c r="I230" s="200"/>
      <c r="J230" s="13"/>
      <c r="K230" s="13"/>
      <c r="L230" s="196"/>
      <c r="M230" s="201"/>
      <c r="N230" s="202"/>
      <c r="O230" s="202"/>
      <c r="P230" s="202"/>
      <c r="Q230" s="202"/>
      <c r="R230" s="202"/>
      <c r="S230" s="202"/>
      <c r="T230" s="20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197" t="s">
        <v>150</v>
      </c>
      <c r="AU230" s="197" t="s">
        <v>82</v>
      </c>
      <c r="AV230" s="13" t="s">
        <v>82</v>
      </c>
      <c r="AW230" s="13" t="s">
        <v>30</v>
      </c>
      <c r="AX230" s="13" t="s">
        <v>73</v>
      </c>
      <c r="AY230" s="197" t="s">
        <v>141</v>
      </c>
    </row>
    <row r="231" s="13" customFormat="1">
      <c r="A231" s="13"/>
      <c r="B231" s="196"/>
      <c r="C231" s="13"/>
      <c r="D231" s="191" t="s">
        <v>150</v>
      </c>
      <c r="E231" s="197" t="s">
        <v>1</v>
      </c>
      <c r="F231" s="198" t="s">
        <v>789</v>
      </c>
      <c r="G231" s="13"/>
      <c r="H231" s="199">
        <v>10.35</v>
      </c>
      <c r="I231" s="200"/>
      <c r="J231" s="13"/>
      <c r="K231" s="13"/>
      <c r="L231" s="196"/>
      <c r="M231" s="201"/>
      <c r="N231" s="202"/>
      <c r="O231" s="202"/>
      <c r="P231" s="202"/>
      <c r="Q231" s="202"/>
      <c r="R231" s="202"/>
      <c r="S231" s="202"/>
      <c r="T231" s="20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197" t="s">
        <v>150</v>
      </c>
      <c r="AU231" s="197" t="s">
        <v>82</v>
      </c>
      <c r="AV231" s="13" t="s">
        <v>82</v>
      </c>
      <c r="AW231" s="13" t="s">
        <v>30</v>
      </c>
      <c r="AX231" s="13" t="s">
        <v>73</v>
      </c>
      <c r="AY231" s="197" t="s">
        <v>141</v>
      </c>
    </row>
    <row r="232" s="13" customFormat="1">
      <c r="A232" s="13"/>
      <c r="B232" s="196"/>
      <c r="C232" s="13"/>
      <c r="D232" s="191" t="s">
        <v>150</v>
      </c>
      <c r="E232" s="197" t="s">
        <v>1</v>
      </c>
      <c r="F232" s="198" t="s">
        <v>790</v>
      </c>
      <c r="G232" s="13"/>
      <c r="H232" s="199">
        <v>14.949999999999999</v>
      </c>
      <c r="I232" s="200"/>
      <c r="J232" s="13"/>
      <c r="K232" s="13"/>
      <c r="L232" s="196"/>
      <c r="M232" s="201"/>
      <c r="N232" s="202"/>
      <c r="O232" s="202"/>
      <c r="P232" s="202"/>
      <c r="Q232" s="202"/>
      <c r="R232" s="202"/>
      <c r="S232" s="202"/>
      <c r="T232" s="20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197" t="s">
        <v>150</v>
      </c>
      <c r="AU232" s="197" t="s">
        <v>82</v>
      </c>
      <c r="AV232" s="13" t="s">
        <v>82</v>
      </c>
      <c r="AW232" s="13" t="s">
        <v>30</v>
      </c>
      <c r="AX232" s="13" t="s">
        <v>73</v>
      </c>
      <c r="AY232" s="197" t="s">
        <v>141</v>
      </c>
    </row>
    <row r="233" s="13" customFormat="1">
      <c r="A233" s="13"/>
      <c r="B233" s="196"/>
      <c r="C233" s="13"/>
      <c r="D233" s="191" t="s">
        <v>150</v>
      </c>
      <c r="E233" s="197" t="s">
        <v>1</v>
      </c>
      <c r="F233" s="198" t="s">
        <v>281</v>
      </c>
      <c r="G233" s="13"/>
      <c r="H233" s="199">
        <v>300</v>
      </c>
      <c r="I233" s="200"/>
      <c r="J233" s="13"/>
      <c r="K233" s="13"/>
      <c r="L233" s="196"/>
      <c r="M233" s="201"/>
      <c r="N233" s="202"/>
      <c r="O233" s="202"/>
      <c r="P233" s="202"/>
      <c r="Q233" s="202"/>
      <c r="R233" s="202"/>
      <c r="S233" s="202"/>
      <c r="T233" s="20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197" t="s">
        <v>150</v>
      </c>
      <c r="AU233" s="197" t="s">
        <v>82</v>
      </c>
      <c r="AV233" s="13" t="s">
        <v>82</v>
      </c>
      <c r="AW233" s="13" t="s">
        <v>30</v>
      </c>
      <c r="AX233" s="13" t="s">
        <v>73</v>
      </c>
      <c r="AY233" s="197" t="s">
        <v>141</v>
      </c>
    </row>
    <row r="234" s="14" customFormat="1">
      <c r="A234" s="14"/>
      <c r="B234" s="204"/>
      <c r="C234" s="14"/>
      <c r="D234" s="191" t="s">
        <v>150</v>
      </c>
      <c r="E234" s="205" t="s">
        <v>1</v>
      </c>
      <c r="F234" s="206" t="s">
        <v>153</v>
      </c>
      <c r="G234" s="14"/>
      <c r="H234" s="207">
        <v>359.80000000000001</v>
      </c>
      <c r="I234" s="208"/>
      <c r="J234" s="14"/>
      <c r="K234" s="14"/>
      <c r="L234" s="204"/>
      <c r="M234" s="209"/>
      <c r="N234" s="210"/>
      <c r="O234" s="210"/>
      <c r="P234" s="210"/>
      <c r="Q234" s="210"/>
      <c r="R234" s="210"/>
      <c r="S234" s="210"/>
      <c r="T234" s="211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05" t="s">
        <v>150</v>
      </c>
      <c r="AU234" s="205" t="s">
        <v>82</v>
      </c>
      <c r="AV234" s="14" t="s">
        <v>148</v>
      </c>
      <c r="AW234" s="14" t="s">
        <v>30</v>
      </c>
      <c r="AX234" s="14" t="s">
        <v>80</v>
      </c>
      <c r="AY234" s="205" t="s">
        <v>141</v>
      </c>
    </row>
    <row r="235" s="2" customFormat="1" ht="24.15" customHeight="1">
      <c r="A235" s="36"/>
      <c r="B235" s="177"/>
      <c r="C235" s="212" t="s">
        <v>262</v>
      </c>
      <c r="D235" s="212" t="s">
        <v>191</v>
      </c>
      <c r="E235" s="213" t="s">
        <v>286</v>
      </c>
      <c r="F235" s="214" t="s">
        <v>287</v>
      </c>
      <c r="G235" s="215" t="s">
        <v>194</v>
      </c>
      <c r="H235" s="216">
        <v>0.35799999999999998</v>
      </c>
      <c r="I235" s="217"/>
      <c r="J235" s="218">
        <f>ROUND(I235*H235,2)</f>
        <v>0</v>
      </c>
      <c r="K235" s="214" t="s">
        <v>147</v>
      </c>
      <c r="L235" s="219"/>
      <c r="M235" s="220" t="s">
        <v>1</v>
      </c>
      <c r="N235" s="221" t="s">
        <v>38</v>
      </c>
      <c r="O235" s="75"/>
      <c r="P235" s="187">
        <f>O235*H235</f>
        <v>0</v>
      </c>
      <c r="Q235" s="187">
        <v>0</v>
      </c>
      <c r="R235" s="187">
        <f>Q235*H235</f>
        <v>0</v>
      </c>
      <c r="S235" s="187">
        <v>0</v>
      </c>
      <c r="T235" s="188">
        <f>S235*H235</f>
        <v>0</v>
      </c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R235" s="189" t="s">
        <v>164</v>
      </c>
      <c r="AT235" s="189" t="s">
        <v>191</v>
      </c>
      <c r="AU235" s="189" t="s">
        <v>82</v>
      </c>
      <c r="AY235" s="17" t="s">
        <v>141</v>
      </c>
      <c r="BE235" s="190">
        <f>IF(N235="základní",J235,0)</f>
        <v>0</v>
      </c>
      <c r="BF235" s="190">
        <f>IF(N235="snížená",J235,0)</f>
        <v>0</v>
      </c>
      <c r="BG235" s="190">
        <f>IF(N235="zákl. přenesená",J235,0)</f>
        <v>0</v>
      </c>
      <c r="BH235" s="190">
        <f>IF(N235="sníž. přenesená",J235,0)</f>
        <v>0</v>
      </c>
      <c r="BI235" s="190">
        <f>IF(N235="nulová",J235,0)</f>
        <v>0</v>
      </c>
      <c r="BJ235" s="17" t="s">
        <v>80</v>
      </c>
      <c r="BK235" s="190">
        <f>ROUND(I235*H235,2)</f>
        <v>0</v>
      </c>
      <c r="BL235" s="17" t="s">
        <v>148</v>
      </c>
      <c r="BM235" s="189" t="s">
        <v>265</v>
      </c>
    </row>
    <row r="236" s="2" customFormat="1">
      <c r="A236" s="36"/>
      <c r="B236" s="37"/>
      <c r="C236" s="36"/>
      <c r="D236" s="191" t="s">
        <v>149</v>
      </c>
      <c r="E236" s="36"/>
      <c r="F236" s="192" t="s">
        <v>287</v>
      </c>
      <c r="G236" s="36"/>
      <c r="H236" s="36"/>
      <c r="I236" s="193"/>
      <c r="J236" s="36"/>
      <c r="K236" s="36"/>
      <c r="L236" s="37"/>
      <c r="M236" s="194"/>
      <c r="N236" s="195"/>
      <c r="O236" s="75"/>
      <c r="P236" s="75"/>
      <c r="Q236" s="75"/>
      <c r="R236" s="75"/>
      <c r="S236" s="75"/>
      <c r="T236" s="76"/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T236" s="17" t="s">
        <v>149</v>
      </c>
      <c r="AU236" s="17" t="s">
        <v>82</v>
      </c>
    </row>
    <row r="237" s="13" customFormat="1">
      <c r="A237" s="13"/>
      <c r="B237" s="196"/>
      <c r="C237" s="13"/>
      <c r="D237" s="191" t="s">
        <v>150</v>
      </c>
      <c r="E237" s="197" t="s">
        <v>1</v>
      </c>
      <c r="F237" s="198" t="s">
        <v>791</v>
      </c>
      <c r="G237" s="13"/>
      <c r="H237" s="199">
        <v>0.0080000000000000002</v>
      </c>
      <c r="I237" s="200"/>
      <c r="J237" s="13"/>
      <c r="K237" s="13"/>
      <c r="L237" s="196"/>
      <c r="M237" s="201"/>
      <c r="N237" s="202"/>
      <c r="O237" s="202"/>
      <c r="P237" s="202"/>
      <c r="Q237" s="202"/>
      <c r="R237" s="202"/>
      <c r="S237" s="202"/>
      <c r="T237" s="20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197" t="s">
        <v>150</v>
      </c>
      <c r="AU237" s="197" t="s">
        <v>82</v>
      </c>
      <c r="AV237" s="13" t="s">
        <v>82</v>
      </c>
      <c r="AW237" s="13" t="s">
        <v>30</v>
      </c>
      <c r="AX237" s="13" t="s">
        <v>73</v>
      </c>
      <c r="AY237" s="197" t="s">
        <v>141</v>
      </c>
    </row>
    <row r="238" s="13" customFormat="1">
      <c r="A238" s="13"/>
      <c r="B238" s="196"/>
      <c r="C238" s="13"/>
      <c r="D238" s="191" t="s">
        <v>150</v>
      </c>
      <c r="E238" s="197" t="s">
        <v>1</v>
      </c>
      <c r="F238" s="198" t="s">
        <v>792</v>
      </c>
      <c r="G238" s="13"/>
      <c r="H238" s="199">
        <v>0.0080000000000000002</v>
      </c>
      <c r="I238" s="200"/>
      <c r="J238" s="13"/>
      <c r="K238" s="13"/>
      <c r="L238" s="196"/>
      <c r="M238" s="201"/>
      <c r="N238" s="202"/>
      <c r="O238" s="202"/>
      <c r="P238" s="202"/>
      <c r="Q238" s="202"/>
      <c r="R238" s="202"/>
      <c r="S238" s="202"/>
      <c r="T238" s="20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197" t="s">
        <v>150</v>
      </c>
      <c r="AU238" s="197" t="s">
        <v>82</v>
      </c>
      <c r="AV238" s="13" t="s">
        <v>82</v>
      </c>
      <c r="AW238" s="13" t="s">
        <v>30</v>
      </c>
      <c r="AX238" s="13" t="s">
        <v>73</v>
      </c>
      <c r="AY238" s="197" t="s">
        <v>141</v>
      </c>
    </row>
    <row r="239" s="13" customFormat="1">
      <c r="A239" s="13"/>
      <c r="B239" s="196"/>
      <c r="C239" s="13"/>
      <c r="D239" s="191" t="s">
        <v>150</v>
      </c>
      <c r="E239" s="197" t="s">
        <v>1</v>
      </c>
      <c r="F239" s="198" t="s">
        <v>793</v>
      </c>
      <c r="G239" s="13"/>
      <c r="H239" s="199">
        <v>0.0050000000000000001</v>
      </c>
      <c r="I239" s="200"/>
      <c r="J239" s="13"/>
      <c r="K239" s="13"/>
      <c r="L239" s="196"/>
      <c r="M239" s="201"/>
      <c r="N239" s="202"/>
      <c r="O239" s="202"/>
      <c r="P239" s="202"/>
      <c r="Q239" s="202"/>
      <c r="R239" s="202"/>
      <c r="S239" s="202"/>
      <c r="T239" s="20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197" t="s">
        <v>150</v>
      </c>
      <c r="AU239" s="197" t="s">
        <v>82</v>
      </c>
      <c r="AV239" s="13" t="s">
        <v>82</v>
      </c>
      <c r="AW239" s="13" t="s">
        <v>30</v>
      </c>
      <c r="AX239" s="13" t="s">
        <v>73</v>
      </c>
      <c r="AY239" s="197" t="s">
        <v>141</v>
      </c>
    </row>
    <row r="240" s="13" customFormat="1">
      <c r="A240" s="13"/>
      <c r="B240" s="196"/>
      <c r="C240" s="13"/>
      <c r="D240" s="191" t="s">
        <v>150</v>
      </c>
      <c r="E240" s="197" t="s">
        <v>1</v>
      </c>
      <c r="F240" s="198" t="s">
        <v>794</v>
      </c>
      <c r="G240" s="13"/>
      <c r="H240" s="199">
        <v>0.0070000000000000001</v>
      </c>
      <c r="I240" s="200"/>
      <c r="J240" s="13"/>
      <c r="K240" s="13"/>
      <c r="L240" s="196"/>
      <c r="M240" s="201"/>
      <c r="N240" s="202"/>
      <c r="O240" s="202"/>
      <c r="P240" s="202"/>
      <c r="Q240" s="202"/>
      <c r="R240" s="202"/>
      <c r="S240" s="202"/>
      <c r="T240" s="20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197" t="s">
        <v>150</v>
      </c>
      <c r="AU240" s="197" t="s">
        <v>82</v>
      </c>
      <c r="AV240" s="13" t="s">
        <v>82</v>
      </c>
      <c r="AW240" s="13" t="s">
        <v>30</v>
      </c>
      <c r="AX240" s="13" t="s">
        <v>73</v>
      </c>
      <c r="AY240" s="197" t="s">
        <v>141</v>
      </c>
    </row>
    <row r="241" s="13" customFormat="1">
      <c r="A241" s="13"/>
      <c r="B241" s="196"/>
      <c r="C241" s="13"/>
      <c r="D241" s="191" t="s">
        <v>150</v>
      </c>
      <c r="E241" s="197" t="s">
        <v>1</v>
      </c>
      <c r="F241" s="198" t="s">
        <v>290</v>
      </c>
      <c r="G241" s="13"/>
      <c r="H241" s="199">
        <v>0.33000000000000002</v>
      </c>
      <c r="I241" s="200"/>
      <c r="J241" s="13"/>
      <c r="K241" s="13"/>
      <c r="L241" s="196"/>
      <c r="M241" s="201"/>
      <c r="N241" s="202"/>
      <c r="O241" s="202"/>
      <c r="P241" s="202"/>
      <c r="Q241" s="202"/>
      <c r="R241" s="202"/>
      <c r="S241" s="202"/>
      <c r="T241" s="20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197" t="s">
        <v>150</v>
      </c>
      <c r="AU241" s="197" t="s">
        <v>82</v>
      </c>
      <c r="AV241" s="13" t="s">
        <v>82</v>
      </c>
      <c r="AW241" s="13" t="s">
        <v>30</v>
      </c>
      <c r="AX241" s="13" t="s">
        <v>73</v>
      </c>
      <c r="AY241" s="197" t="s">
        <v>141</v>
      </c>
    </row>
    <row r="242" s="14" customFormat="1">
      <c r="A242" s="14"/>
      <c r="B242" s="204"/>
      <c r="C242" s="14"/>
      <c r="D242" s="191" t="s">
        <v>150</v>
      </c>
      <c r="E242" s="205" t="s">
        <v>1</v>
      </c>
      <c r="F242" s="206" t="s">
        <v>153</v>
      </c>
      <c r="G242" s="14"/>
      <c r="H242" s="207">
        <v>0.35800000000000004</v>
      </c>
      <c r="I242" s="208"/>
      <c r="J242" s="14"/>
      <c r="K242" s="14"/>
      <c r="L242" s="204"/>
      <c r="M242" s="209"/>
      <c r="N242" s="210"/>
      <c r="O242" s="210"/>
      <c r="P242" s="210"/>
      <c r="Q242" s="210"/>
      <c r="R242" s="210"/>
      <c r="S242" s="210"/>
      <c r="T242" s="211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05" t="s">
        <v>150</v>
      </c>
      <c r="AU242" s="205" t="s">
        <v>82</v>
      </c>
      <c r="AV242" s="14" t="s">
        <v>148</v>
      </c>
      <c r="AW242" s="14" t="s">
        <v>30</v>
      </c>
      <c r="AX242" s="14" t="s">
        <v>80</v>
      </c>
      <c r="AY242" s="205" t="s">
        <v>141</v>
      </c>
    </row>
    <row r="243" s="2" customFormat="1" ht="21.75" customHeight="1">
      <c r="A243" s="36"/>
      <c r="B243" s="177"/>
      <c r="C243" s="178" t="s">
        <v>207</v>
      </c>
      <c r="D243" s="178" t="s">
        <v>143</v>
      </c>
      <c r="E243" s="179" t="s">
        <v>292</v>
      </c>
      <c r="F243" s="180" t="s">
        <v>293</v>
      </c>
      <c r="G243" s="181" t="s">
        <v>194</v>
      </c>
      <c r="H243" s="182">
        <v>24.399999999999999</v>
      </c>
      <c r="I243" s="183"/>
      <c r="J243" s="184">
        <f>ROUND(I243*H243,2)</f>
        <v>0</v>
      </c>
      <c r="K243" s="180" t="s">
        <v>147</v>
      </c>
      <c r="L243" s="37"/>
      <c r="M243" s="185" t="s">
        <v>1</v>
      </c>
      <c r="N243" s="186" t="s">
        <v>38</v>
      </c>
      <c r="O243" s="75"/>
      <c r="P243" s="187">
        <f>O243*H243</f>
        <v>0</v>
      </c>
      <c r="Q243" s="187">
        <v>0</v>
      </c>
      <c r="R243" s="187">
        <f>Q243*H243</f>
        <v>0</v>
      </c>
      <c r="S243" s="187">
        <v>0</v>
      </c>
      <c r="T243" s="188">
        <f>S243*H243</f>
        <v>0</v>
      </c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R243" s="189" t="s">
        <v>148</v>
      </c>
      <c r="AT243" s="189" t="s">
        <v>143</v>
      </c>
      <c r="AU243" s="189" t="s">
        <v>82</v>
      </c>
      <c r="AY243" s="17" t="s">
        <v>141</v>
      </c>
      <c r="BE243" s="190">
        <f>IF(N243="základní",J243,0)</f>
        <v>0</v>
      </c>
      <c r="BF243" s="190">
        <f>IF(N243="snížená",J243,0)</f>
        <v>0</v>
      </c>
      <c r="BG243" s="190">
        <f>IF(N243="zákl. přenesená",J243,0)</f>
        <v>0</v>
      </c>
      <c r="BH243" s="190">
        <f>IF(N243="sníž. přenesená",J243,0)</f>
        <v>0</v>
      </c>
      <c r="BI243" s="190">
        <f>IF(N243="nulová",J243,0)</f>
        <v>0</v>
      </c>
      <c r="BJ243" s="17" t="s">
        <v>80</v>
      </c>
      <c r="BK243" s="190">
        <f>ROUND(I243*H243,2)</f>
        <v>0</v>
      </c>
      <c r="BL243" s="17" t="s">
        <v>148</v>
      </c>
      <c r="BM243" s="189" t="s">
        <v>268</v>
      </c>
    </row>
    <row r="244" s="2" customFormat="1">
      <c r="A244" s="36"/>
      <c r="B244" s="37"/>
      <c r="C244" s="36"/>
      <c r="D244" s="191" t="s">
        <v>149</v>
      </c>
      <c r="E244" s="36"/>
      <c r="F244" s="192" t="s">
        <v>293</v>
      </c>
      <c r="G244" s="36"/>
      <c r="H244" s="36"/>
      <c r="I244" s="193"/>
      <c r="J244" s="36"/>
      <c r="K244" s="36"/>
      <c r="L244" s="37"/>
      <c r="M244" s="194"/>
      <c r="N244" s="195"/>
      <c r="O244" s="75"/>
      <c r="P244" s="75"/>
      <c r="Q244" s="75"/>
      <c r="R244" s="75"/>
      <c r="S244" s="75"/>
      <c r="T244" s="76"/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T244" s="17" t="s">
        <v>149</v>
      </c>
      <c r="AU244" s="17" t="s">
        <v>82</v>
      </c>
    </row>
    <row r="245" s="2" customFormat="1" ht="24.15" customHeight="1">
      <c r="A245" s="36"/>
      <c r="B245" s="177"/>
      <c r="C245" s="178" t="s">
        <v>271</v>
      </c>
      <c r="D245" s="178" t="s">
        <v>143</v>
      </c>
      <c r="E245" s="179" t="s">
        <v>295</v>
      </c>
      <c r="F245" s="180" t="s">
        <v>296</v>
      </c>
      <c r="G245" s="181" t="s">
        <v>146</v>
      </c>
      <c r="H245" s="182">
        <v>1.976</v>
      </c>
      <c r="I245" s="183"/>
      <c r="J245" s="184">
        <f>ROUND(I245*H245,2)</f>
        <v>0</v>
      </c>
      <c r="K245" s="180" t="s">
        <v>147</v>
      </c>
      <c r="L245" s="37"/>
      <c r="M245" s="185" t="s">
        <v>1</v>
      </c>
      <c r="N245" s="186" t="s">
        <v>38</v>
      </c>
      <c r="O245" s="75"/>
      <c r="P245" s="187">
        <f>O245*H245</f>
        <v>0</v>
      </c>
      <c r="Q245" s="187">
        <v>0</v>
      </c>
      <c r="R245" s="187">
        <f>Q245*H245</f>
        <v>0</v>
      </c>
      <c r="S245" s="187">
        <v>0</v>
      </c>
      <c r="T245" s="188">
        <f>S245*H245</f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189" t="s">
        <v>148</v>
      </c>
      <c r="AT245" s="189" t="s">
        <v>143</v>
      </c>
      <c r="AU245" s="189" t="s">
        <v>82</v>
      </c>
      <c r="AY245" s="17" t="s">
        <v>141</v>
      </c>
      <c r="BE245" s="190">
        <f>IF(N245="základní",J245,0)</f>
        <v>0</v>
      </c>
      <c r="BF245" s="190">
        <f>IF(N245="snížená",J245,0)</f>
        <v>0</v>
      </c>
      <c r="BG245" s="190">
        <f>IF(N245="zákl. přenesená",J245,0)</f>
        <v>0</v>
      </c>
      <c r="BH245" s="190">
        <f>IF(N245="sníž. přenesená",J245,0)</f>
        <v>0</v>
      </c>
      <c r="BI245" s="190">
        <f>IF(N245="nulová",J245,0)</f>
        <v>0</v>
      </c>
      <c r="BJ245" s="17" t="s">
        <v>80</v>
      </c>
      <c r="BK245" s="190">
        <f>ROUND(I245*H245,2)</f>
        <v>0</v>
      </c>
      <c r="BL245" s="17" t="s">
        <v>148</v>
      </c>
      <c r="BM245" s="189" t="s">
        <v>274</v>
      </c>
    </row>
    <row r="246" s="2" customFormat="1">
      <c r="A246" s="36"/>
      <c r="B246" s="37"/>
      <c r="C246" s="36"/>
      <c r="D246" s="191" t="s">
        <v>149</v>
      </c>
      <c r="E246" s="36"/>
      <c r="F246" s="192" t="s">
        <v>296</v>
      </c>
      <c r="G246" s="36"/>
      <c r="H246" s="36"/>
      <c r="I246" s="193"/>
      <c r="J246" s="36"/>
      <c r="K246" s="36"/>
      <c r="L246" s="37"/>
      <c r="M246" s="194"/>
      <c r="N246" s="195"/>
      <c r="O246" s="75"/>
      <c r="P246" s="75"/>
      <c r="Q246" s="75"/>
      <c r="R246" s="75"/>
      <c r="S246" s="75"/>
      <c r="T246" s="76"/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T246" s="17" t="s">
        <v>149</v>
      </c>
      <c r="AU246" s="17" t="s">
        <v>82</v>
      </c>
    </row>
    <row r="247" s="13" customFormat="1">
      <c r="A247" s="13"/>
      <c r="B247" s="196"/>
      <c r="C247" s="13"/>
      <c r="D247" s="191" t="s">
        <v>150</v>
      </c>
      <c r="E247" s="197" t="s">
        <v>1</v>
      </c>
      <c r="F247" s="198" t="s">
        <v>795</v>
      </c>
      <c r="G247" s="13"/>
      <c r="H247" s="199">
        <v>0.67600000000000005</v>
      </c>
      <c r="I247" s="200"/>
      <c r="J247" s="13"/>
      <c r="K247" s="13"/>
      <c r="L247" s="196"/>
      <c r="M247" s="201"/>
      <c r="N247" s="202"/>
      <c r="O247" s="202"/>
      <c r="P247" s="202"/>
      <c r="Q247" s="202"/>
      <c r="R247" s="202"/>
      <c r="S247" s="202"/>
      <c r="T247" s="20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197" t="s">
        <v>150</v>
      </c>
      <c r="AU247" s="197" t="s">
        <v>82</v>
      </c>
      <c r="AV247" s="13" t="s">
        <v>82</v>
      </c>
      <c r="AW247" s="13" t="s">
        <v>30</v>
      </c>
      <c r="AX247" s="13" t="s">
        <v>73</v>
      </c>
      <c r="AY247" s="197" t="s">
        <v>141</v>
      </c>
    </row>
    <row r="248" s="13" customFormat="1">
      <c r="A248" s="13"/>
      <c r="B248" s="196"/>
      <c r="C248" s="13"/>
      <c r="D248" s="191" t="s">
        <v>150</v>
      </c>
      <c r="E248" s="197" t="s">
        <v>1</v>
      </c>
      <c r="F248" s="198" t="s">
        <v>299</v>
      </c>
      <c r="G248" s="13"/>
      <c r="H248" s="199">
        <v>0.5</v>
      </c>
      <c r="I248" s="200"/>
      <c r="J248" s="13"/>
      <c r="K248" s="13"/>
      <c r="L248" s="196"/>
      <c r="M248" s="201"/>
      <c r="N248" s="202"/>
      <c r="O248" s="202"/>
      <c r="P248" s="202"/>
      <c r="Q248" s="202"/>
      <c r="R248" s="202"/>
      <c r="S248" s="202"/>
      <c r="T248" s="20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197" t="s">
        <v>150</v>
      </c>
      <c r="AU248" s="197" t="s">
        <v>82</v>
      </c>
      <c r="AV248" s="13" t="s">
        <v>82</v>
      </c>
      <c r="AW248" s="13" t="s">
        <v>30</v>
      </c>
      <c r="AX248" s="13" t="s">
        <v>73</v>
      </c>
      <c r="AY248" s="197" t="s">
        <v>141</v>
      </c>
    </row>
    <row r="249" s="13" customFormat="1">
      <c r="A249" s="13"/>
      <c r="B249" s="196"/>
      <c r="C249" s="13"/>
      <c r="D249" s="191" t="s">
        <v>150</v>
      </c>
      <c r="E249" s="197" t="s">
        <v>1</v>
      </c>
      <c r="F249" s="198" t="s">
        <v>300</v>
      </c>
      <c r="G249" s="13"/>
      <c r="H249" s="199">
        <v>0.80000000000000004</v>
      </c>
      <c r="I249" s="200"/>
      <c r="J249" s="13"/>
      <c r="K249" s="13"/>
      <c r="L249" s="196"/>
      <c r="M249" s="201"/>
      <c r="N249" s="202"/>
      <c r="O249" s="202"/>
      <c r="P249" s="202"/>
      <c r="Q249" s="202"/>
      <c r="R249" s="202"/>
      <c r="S249" s="202"/>
      <c r="T249" s="20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197" t="s">
        <v>150</v>
      </c>
      <c r="AU249" s="197" t="s">
        <v>82</v>
      </c>
      <c r="AV249" s="13" t="s">
        <v>82</v>
      </c>
      <c r="AW249" s="13" t="s">
        <v>30</v>
      </c>
      <c r="AX249" s="13" t="s">
        <v>73</v>
      </c>
      <c r="AY249" s="197" t="s">
        <v>141</v>
      </c>
    </row>
    <row r="250" s="14" customFormat="1">
      <c r="A250" s="14"/>
      <c r="B250" s="204"/>
      <c r="C250" s="14"/>
      <c r="D250" s="191" t="s">
        <v>150</v>
      </c>
      <c r="E250" s="205" t="s">
        <v>1</v>
      </c>
      <c r="F250" s="206" t="s">
        <v>153</v>
      </c>
      <c r="G250" s="14"/>
      <c r="H250" s="207">
        <v>1.9760000000000002</v>
      </c>
      <c r="I250" s="208"/>
      <c r="J250" s="14"/>
      <c r="K250" s="14"/>
      <c r="L250" s="204"/>
      <c r="M250" s="209"/>
      <c r="N250" s="210"/>
      <c r="O250" s="210"/>
      <c r="P250" s="210"/>
      <c r="Q250" s="210"/>
      <c r="R250" s="210"/>
      <c r="S250" s="210"/>
      <c r="T250" s="211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05" t="s">
        <v>150</v>
      </c>
      <c r="AU250" s="205" t="s">
        <v>82</v>
      </c>
      <c r="AV250" s="14" t="s">
        <v>148</v>
      </c>
      <c r="AW250" s="14" t="s">
        <v>30</v>
      </c>
      <c r="AX250" s="14" t="s">
        <v>80</v>
      </c>
      <c r="AY250" s="205" t="s">
        <v>141</v>
      </c>
    </row>
    <row r="251" s="2" customFormat="1" ht="24.15" customHeight="1">
      <c r="A251" s="36"/>
      <c r="B251" s="177"/>
      <c r="C251" s="178" t="s">
        <v>210</v>
      </c>
      <c r="D251" s="178" t="s">
        <v>143</v>
      </c>
      <c r="E251" s="179" t="s">
        <v>302</v>
      </c>
      <c r="F251" s="180" t="s">
        <v>303</v>
      </c>
      <c r="G251" s="181" t="s">
        <v>146</v>
      </c>
      <c r="H251" s="182">
        <v>1.976</v>
      </c>
      <c r="I251" s="183"/>
      <c r="J251" s="184">
        <f>ROUND(I251*H251,2)</f>
        <v>0</v>
      </c>
      <c r="K251" s="180" t="s">
        <v>147</v>
      </c>
      <c r="L251" s="37"/>
      <c r="M251" s="185" t="s">
        <v>1</v>
      </c>
      <c r="N251" s="186" t="s">
        <v>38</v>
      </c>
      <c r="O251" s="75"/>
      <c r="P251" s="187">
        <f>O251*H251</f>
        <v>0</v>
      </c>
      <c r="Q251" s="187">
        <v>0</v>
      </c>
      <c r="R251" s="187">
        <f>Q251*H251</f>
        <v>0</v>
      </c>
      <c r="S251" s="187">
        <v>0</v>
      </c>
      <c r="T251" s="188">
        <f>S251*H251</f>
        <v>0</v>
      </c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R251" s="189" t="s">
        <v>148</v>
      </c>
      <c r="AT251" s="189" t="s">
        <v>143</v>
      </c>
      <c r="AU251" s="189" t="s">
        <v>82</v>
      </c>
      <c r="AY251" s="17" t="s">
        <v>141</v>
      </c>
      <c r="BE251" s="190">
        <f>IF(N251="základní",J251,0)</f>
        <v>0</v>
      </c>
      <c r="BF251" s="190">
        <f>IF(N251="snížená",J251,0)</f>
        <v>0</v>
      </c>
      <c r="BG251" s="190">
        <f>IF(N251="zákl. přenesená",J251,0)</f>
        <v>0</v>
      </c>
      <c r="BH251" s="190">
        <f>IF(N251="sníž. přenesená",J251,0)</f>
        <v>0</v>
      </c>
      <c r="BI251" s="190">
        <f>IF(N251="nulová",J251,0)</f>
        <v>0</v>
      </c>
      <c r="BJ251" s="17" t="s">
        <v>80</v>
      </c>
      <c r="BK251" s="190">
        <f>ROUND(I251*H251,2)</f>
        <v>0</v>
      </c>
      <c r="BL251" s="17" t="s">
        <v>148</v>
      </c>
      <c r="BM251" s="189" t="s">
        <v>279</v>
      </c>
    </row>
    <row r="252" s="2" customFormat="1">
      <c r="A252" s="36"/>
      <c r="B252" s="37"/>
      <c r="C252" s="36"/>
      <c r="D252" s="191" t="s">
        <v>149</v>
      </c>
      <c r="E252" s="36"/>
      <c r="F252" s="192" t="s">
        <v>303</v>
      </c>
      <c r="G252" s="36"/>
      <c r="H252" s="36"/>
      <c r="I252" s="193"/>
      <c r="J252" s="36"/>
      <c r="K252" s="36"/>
      <c r="L252" s="37"/>
      <c r="M252" s="194"/>
      <c r="N252" s="195"/>
      <c r="O252" s="75"/>
      <c r="P252" s="75"/>
      <c r="Q252" s="75"/>
      <c r="R252" s="75"/>
      <c r="S252" s="75"/>
      <c r="T252" s="76"/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T252" s="17" t="s">
        <v>149</v>
      </c>
      <c r="AU252" s="17" t="s">
        <v>82</v>
      </c>
    </row>
    <row r="253" s="2" customFormat="1" ht="24.15" customHeight="1">
      <c r="A253" s="36"/>
      <c r="B253" s="177"/>
      <c r="C253" s="178" t="s">
        <v>282</v>
      </c>
      <c r="D253" s="178" t="s">
        <v>143</v>
      </c>
      <c r="E253" s="179" t="s">
        <v>305</v>
      </c>
      <c r="F253" s="180" t="s">
        <v>306</v>
      </c>
      <c r="G253" s="181" t="s">
        <v>169</v>
      </c>
      <c r="H253" s="182">
        <v>32.479999999999997</v>
      </c>
      <c r="I253" s="183"/>
      <c r="J253" s="184">
        <f>ROUND(I253*H253,2)</f>
        <v>0</v>
      </c>
      <c r="K253" s="180" t="s">
        <v>147</v>
      </c>
      <c r="L253" s="37"/>
      <c r="M253" s="185" t="s">
        <v>1</v>
      </c>
      <c r="N253" s="186" t="s">
        <v>38</v>
      </c>
      <c r="O253" s="75"/>
      <c r="P253" s="187">
        <f>O253*H253</f>
        <v>0</v>
      </c>
      <c r="Q253" s="187">
        <v>0</v>
      </c>
      <c r="R253" s="187">
        <f>Q253*H253</f>
        <v>0</v>
      </c>
      <c r="S253" s="187">
        <v>0</v>
      </c>
      <c r="T253" s="188">
        <f>S253*H253</f>
        <v>0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189" t="s">
        <v>148</v>
      </c>
      <c r="AT253" s="189" t="s">
        <v>143</v>
      </c>
      <c r="AU253" s="189" t="s">
        <v>82</v>
      </c>
      <c r="AY253" s="17" t="s">
        <v>141</v>
      </c>
      <c r="BE253" s="190">
        <f>IF(N253="základní",J253,0)</f>
        <v>0</v>
      </c>
      <c r="BF253" s="190">
        <f>IF(N253="snížená",J253,0)</f>
        <v>0</v>
      </c>
      <c r="BG253" s="190">
        <f>IF(N253="zákl. přenesená",J253,0)</f>
        <v>0</v>
      </c>
      <c r="BH253" s="190">
        <f>IF(N253="sníž. přenesená",J253,0)</f>
        <v>0</v>
      </c>
      <c r="BI253" s="190">
        <f>IF(N253="nulová",J253,0)</f>
        <v>0</v>
      </c>
      <c r="BJ253" s="17" t="s">
        <v>80</v>
      </c>
      <c r="BK253" s="190">
        <f>ROUND(I253*H253,2)</f>
        <v>0</v>
      </c>
      <c r="BL253" s="17" t="s">
        <v>148</v>
      </c>
      <c r="BM253" s="189" t="s">
        <v>285</v>
      </c>
    </row>
    <row r="254" s="2" customFormat="1">
      <c r="A254" s="36"/>
      <c r="B254" s="37"/>
      <c r="C254" s="36"/>
      <c r="D254" s="191" t="s">
        <v>149</v>
      </c>
      <c r="E254" s="36"/>
      <c r="F254" s="192" t="s">
        <v>306</v>
      </c>
      <c r="G254" s="36"/>
      <c r="H254" s="36"/>
      <c r="I254" s="193"/>
      <c r="J254" s="36"/>
      <c r="K254" s="36"/>
      <c r="L254" s="37"/>
      <c r="M254" s="194"/>
      <c r="N254" s="195"/>
      <c r="O254" s="75"/>
      <c r="P254" s="75"/>
      <c r="Q254" s="75"/>
      <c r="R254" s="75"/>
      <c r="S254" s="75"/>
      <c r="T254" s="76"/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T254" s="17" t="s">
        <v>149</v>
      </c>
      <c r="AU254" s="17" t="s">
        <v>82</v>
      </c>
    </row>
    <row r="255" s="13" customFormat="1">
      <c r="A255" s="13"/>
      <c r="B255" s="196"/>
      <c r="C255" s="13"/>
      <c r="D255" s="191" t="s">
        <v>150</v>
      </c>
      <c r="E255" s="197" t="s">
        <v>1</v>
      </c>
      <c r="F255" s="198" t="s">
        <v>308</v>
      </c>
      <c r="G255" s="13"/>
      <c r="H255" s="199">
        <v>32.479999999999997</v>
      </c>
      <c r="I255" s="200"/>
      <c r="J255" s="13"/>
      <c r="K255" s="13"/>
      <c r="L255" s="196"/>
      <c r="M255" s="201"/>
      <c r="N255" s="202"/>
      <c r="O255" s="202"/>
      <c r="P255" s="202"/>
      <c r="Q255" s="202"/>
      <c r="R255" s="202"/>
      <c r="S255" s="202"/>
      <c r="T255" s="20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197" t="s">
        <v>150</v>
      </c>
      <c r="AU255" s="197" t="s">
        <v>82</v>
      </c>
      <c r="AV255" s="13" t="s">
        <v>82</v>
      </c>
      <c r="AW255" s="13" t="s">
        <v>30</v>
      </c>
      <c r="AX255" s="13" t="s">
        <v>73</v>
      </c>
      <c r="AY255" s="197" t="s">
        <v>141</v>
      </c>
    </row>
    <row r="256" s="14" customFormat="1">
      <c r="A256" s="14"/>
      <c r="B256" s="204"/>
      <c r="C256" s="14"/>
      <c r="D256" s="191" t="s">
        <v>150</v>
      </c>
      <c r="E256" s="205" t="s">
        <v>1</v>
      </c>
      <c r="F256" s="206" t="s">
        <v>153</v>
      </c>
      <c r="G256" s="14"/>
      <c r="H256" s="207">
        <v>32.479999999999997</v>
      </c>
      <c r="I256" s="208"/>
      <c r="J256" s="14"/>
      <c r="K256" s="14"/>
      <c r="L256" s="204"/>
      <c r="M256" s="209"/>
      <c r="N256" s="210"/>
      <c r="O256" s="210"/>
      <c r="P256" s="210"/>
      <c r="Q256" s="210"/>
      <c r="R256" s="210"/>
      <c r="S256" s="210"/>
      <c r="T256" s="211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05" t="s">
        <v>150</v>
      </c>
      <c r="AU256" s="205" t="s">
        <v>82</v>
      </c>
      <c r="AV256" s="14" t="s">
        <v>148</v>
      </c>
      <c r="AW256" s="14" t="s">
        <v>30</v>
      </c>
      <c r="AX256" s="14" t="s">
        <v>80</v>
      </c>
      <c r="AY256" s="205" t="s">
        <v>141</v>
      </c>
    </row>
    <row r="257" s="12" customFormat="1" ht="22.8" customHeight="1">
      <c r="A257" s="12"/>
      <c r="B257" s="164"/>
      <c r="C257" s="12"/>
      <c r="D257" s="165" t="s">
        <v>72</v>
      </c>
      <c r="E257" s="175" t="s">
        <v>160</v>
      </c>
      <c r="F257" s="175" t="s">
        <v>309</v>
      </c>
      <c r="G257" s="12"/>
      <c r="H257" s="12"/>
      <c r="I257" s="167"/>
      <c r="J257" s="176">
        <f>BK257</f>
        <v>0</v>
      </c>
      <c r="K257" s="12"/>
      <c r="L257" s="164"/>
      <c r="M257" s="169"/>
      <c r="N257" s="170"/>
      <c r="O257" s="170"/>
      <c r="P257" s="171">
        <f>SUM(P258:P267)</f>
        <v>0</v>
      </c>
      <c r="Q257" s="170"/>
      <c r="R257" s="171">
        <f>SUM(R258:R267)</f>
        <v>0</v>
      </c>
      <c r="S257" s="170"/>
      <c r="T257" s="172">
        <f>SUM(T258:T267)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165" t="s">
        <v>80</v>
      </c>
      <c r="AT257" s="173" t="s">
        <v>72</v>
      </c>
      <c r="AU257" s="173" t="s">
        <v>80</v>
      </c>
      <c r="AY257" s="165" t="s">
        <v>141</v>
      </c>
      <c r="BK257" s="174">
        <f>SUM(BK258:BK267)</f>
        <v>0</v>
      </c>
    </row>
    <row r="258" s="2" customFormat="1" ht="24.15" customHeight="1">
      <c r="A258" s="36"/>
      <c r="B258" s="177"/>
      <c r="C258" s="178" t="s">
        <v>213</v>
      </c>
      <c r="D258" s="178" t="s">
        <v>143</v>
      </c>
      <c r="E258" s="179" t="s">
        <v>311</v>
      </c>
      <c r="F258" s="180" t="s">
        <v>312</v>
      </c>
      <c r="G258" s="181" t="s">
        <v>146</v>
      </c>
      <c r="H258" s="182">
        <v>22</v>
      </c>
      <c r="I258" s="183"/>
      <c r="J258" s="184">
        <f>ROUND(I258*H258,2)</f>
        <v>0</v>
      </c>
      <c r="K258" s="180" t="s">
        <v>147</v>
      </c>
      <c r="L258" s="37"/>
      <c r="M258" s="185" t="s">
        <v>1</v>
      </c>
      <c r="N258" s="186" t="s">
        <v>38</v>
      </c>
      <c r="O258" s="75"/>
      <c r="P258" s="187">
        <f>O258*H258</f>
        <v>0</v>
      </c>
      <c r="Q258" s="187">
        <v>0</v>
      </c>
      <c r="R258" s="187">
        <f>Q258*H258</f>
        <v>0</v>
      </c>
      <c r="S258" s="187">
        <v>0</v>
      </c>
      <c r="T258" s="188">
        <f>S258*H258</f>
        <v>0</v>
      </c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R258" s="189" t="s">
        <v>148</v>
      </c>
      <c r="AT258" s="189" t="s">
        <v>143</v>
      </c>
      <c r="AU258" s="189" t="s">
        <v>82</v>
      </c>
      <c r="AY258" s="17" t="s">
        <v>141</v>
      </c>
      <c r="BE258" s="190">
        <f>IF(N258="základní",J258,0)</f>
        <v>0</v>
      </c>
      <c r="BF258" s="190">
        <f>IF(N258="snížená",J258,0)</f>
        <v>0</v>
      </c>
      <c r="BG258" s="190">
        <f>IF(N258="zákl. přenesená",J258,0)</f>
        <v>0</v>
      </c>
      <c r="BH258" s="190">
        <f>IF(N258="sníž. přenesená",J258,0)</f>
        <v>0</v>
      </c>
      <c r="BI258" s="190">
        <f>IF(N258="nulová",J258,0)</f>
        <v>0</v>
      </c>
      <c r="BJ258" s="17" t="s">
        <v>80</v>
      </c>
      <c r="BK258" s="190">
        <f>ROUND(I258*H258,2)</f>
        <v>0</v>
      </c>
      <c r="BL258" s="17" t="s">
        <v>148</v>
      </c>
      <c r="BM258" s="189" t="s">
        <v>288</v>
      </c>
    </row>
    <row r="259" s="2" customFormat="1">
      <c r="A259" s="36"/>
      <c r="B259" s="37"/>
      <c r="C259" s="36"/>
      <c r="D259" s="191" t="s">
        <v>149</v>
      </c>
      <c r="E259" s="36"/>
      <c r="F259" s="192" t="s">
        <v>312</v>
      </c>
      <c r="G259" s="36"/>
      <c r="H259" s="36"/>
      <c r="I259" s="193"/>
      <c r="J259" s="36"/>
      <c r="K259" s="36"/>
      <c r="L259" s="37"/>
      <c r="M259" s="194"/>
      <c r="N259" s="195"/>
      <c r="O259" s="75"/>
      <c r="P259" s="75"/>
      <c r="Q259" s="75"/>
      <c r="R259" s="75"/>
      <c r="S259" s="75"/>
      <c r="T259" s="76"/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T259" s="17" t="s">
        <v>149</v>
      </c>
      <c r="AU259" s="17" t="s">
        <v>82</v>
      </c>
    </row>
    <row r="260" s="13" customFormat="1">
      <c r="A260" s="13"/>
      <c r="B260" s="196"/>
      <c r="C260" s="13"/>
      <c r="D260" s="191" t="s">
        <v>150</v>
      </c>
      <c r="E260" s="197" t="s">
        <v>1</v>
      </c>
      <c r="F260" s="198" t="s">
        <v>314</v>
      </c>
      <c r="G260" s="13"/>
      <c r="H260" s="199">
        <v>22</v>
      </c>
      <c r="I260" s="200"/>
      <c r="J260" s="13"/>
      <c r="K260" s="13"/>
      <c r="L260" s="196"/>
      <c r="M260" s="201"/>
      <c r="N260" s="202"/>
      <c r="O260" s="202"/>
      <c r="P260" s="202"/>
      <c r="Q260" s="202"/>
      <c r="R260" s="202"/>
      <c r="S260" s="202"/>
      <c r="T260" s="20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197" t="s">
        <v>150</v>
      </c>
      <c r="AU260" s="197" t="s">
        <v>82</v>
      </c>
      <c r="AV260" s="13" t="s">
        <v>82</v>
      </c>
      <c r="AW260" s="13" t="s">
        <v>30</v>
      </c>
      <c r="AX260" s="13" t="s">
        <v>73</v>
      </c>
      <c r="AY260" s="197" t="s">
        <v>141</v>
      </c>
    </row>
    <row r="261" s="14" customFormat="1">
      <c r="A261" s="14"/>
      <c r="B261" s="204"/>
      <c r="C261" s="14"/>
      <c r="D261" s="191" t="s">
        <v>150</v>
      </c>
      <c r="E261" s="205" t="s">
        <v>1</v>
      </c>
      <c r="F261" s="206" t="s">
        <v>153</v>
      </c>
      <c r="G261" s="14"/>
      <c r="H261" s="207">
        <v>22</v>
      </c>
      <c r="I261" s="208"/>
      <c r="J261" s="14"/>
      <c r="K261" s="14"/>
      <c r="L261" s="204"/>
      <c r="M261" s="209"/>
      <c r="N261" s="210"/>
      <c r="O261" s="210"/>
      <c r="P261" s="210"/>
      <c r="Q261" s="210"/>
      <c r="R261" s="210"/>
      <c r="S261" s="210"/>
      <c r="T261" s="211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05" t="s">
        <v>150</v>
      </c>
      <c r="AU261" s="205" t="s">
        <v>82</v>
      </c>
      <c r="AV261" s="14" t="s">
        <v>148</v>
      </c>
      <c r="AW261" s="14" t="s">
        <v>30</v>
      </c>
      <c r="AX261" s="14" t="s">
        <v>80</v>
      </c>
      <c r="AY261" s="205" t="s">
        <v>141</v>
      </c>
    </row>
    <row r="262" s="2" customFormat="1" ht="33" customHeight="1">
      <c r="A262" s="36"/>
      <c r="B262" s="177"/>
      <c r="C262" s="178" t="s">
        <v>291</v>
      </c>
      <c r="D262" s="178" t="s">
        <v>143</v>
      </c>
      <c r="E262" s="179" t="s">
        <v>315</v>
      </c>
      <c r="F262" s="180" t="s">
        <v>316</v>
      </c>
      <c r="G262" s="181" t="s">
        <v>146</v>
      </c>
      <c r="H262" s="182">
        <v>171</v>
      </c>
      <c r="I262" s="183"/>
      <c r="J262" s="184">
        <f>ROUND(I262*H262,2)</f>
        <v>0</v>
      </c>
      <c r="K262" s="180" t="s">
        <v>147</v>
      </c>
      <c r="L262" s="37"/>
      <c r="M262" s="185" t="s">
        <v>1</v>
      </c>
      <c r="N262" s="186" t="s">
        <v>38</v>
      </c>
      <c r="O262" s="75"/>
      <c r="P262" s="187">
        <f>O262*H262</f>
        <v>0</v>
      </c>
      <c r="Q262" s="187">
        <v>0</v>
      </c>
      <c r="R262" s="187">
        <f>Q262*H262</f>
        <v>0</v>
      </c>
      <c r="S262" s="187">
        <v>0</v>
      </c>
      <c r="T262" s="188">
        <f>S262*H262</f>
        <v>0</v>
      </c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R262" s="189" t="s">
        <v>148</v>
      </c>
      <c r="AT262" s="189" t="s">
        <v>143</v>
      </c>
      <c r="AU262" s="189" t="s">
        <v>82</v>
      </c>
      <c r="AY262" s="17" t="s">
        <v>141</v>
      </c>
      <c r="BE262" s="190">
        <f>IF(N262="základní",J262,0)</f>
        <v>0</v>
      </c>
      <c r="BF262" s="190">
        <f>IF(N262="snížená",J262,0)</f>
        <v>0</v>
      </c>
      <c r="BG262" s="190">
        <f>IF(N262="zákl. přenesená",J262,0)</f>
        <v>0</v>
      </c>
      <c r="BH262" s="190">
        <f>IF(N262="sníž. přenesená",J262,0)</f>
        <v>0</v>
      </c>
      <c r="BI262" s="190">
        <f>IF(N262="nulová",J262,0)</f>
        <v>0</v>
      </c>
      <c r="BJ262" s="17" t="s">
        <v>80</v>
      </c>
      <c r="BK262" s="190">
        <f>ROUND(I262*H262,2)</f>
        <v>0</v>
      </c>
      <c r="BL262" s="17" t="s">
        <v>148</v>
      </c>
      <c r="BM262" s="189" t="s">
        <v>294</v>
      </c>
    </row>
    <row r="263" s="2" customFormat="1">
      <c r="A263" s="36"/>
      <c r="B263" s="37"/>
      <c r="C263" s="36"/>
      <c r="D263" s="191" t="s">
        <v>149</v>
      </c>
      <c r="E263" s="36"/>
      <c r="F263" s="192" t="s">
        <v>316</v>
      </c>
      <c r="G263" s="36"/>
      <c r="H263" s="36"/>
      <c r="I263" s="193"/>
      <c r="J263" s="36"/>
      <c r="K263" s="36"/>
      <c r="L263" s="37"/>
      <c r="M263" s="194"/>
      <c r="N263" s="195"/>
      <c r="O263" s="75"/>
      <c r="P263" s="75"/>
      <c r="Q263" s="75"/>
      <c r="R263" s="75"/>
      <c r="S263" s="75"/>
      <c r="T263" s="76"/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T263" s="17" t="s">
        <v>149</v>
      </c>
      <c r="AU263" s="17" t="s">
        <v>82</v>
      </c>
    </row>
    <row r="264" s="13" customFormat="1">
      <c r="A264" s="13"/>
      <c r="B264" s="196"/>
      <c r="C264" s="13"/>
      <c r="D264" s="191" t="s">
        <v>150</v>
      </c>
      <c r="E264" s="197" t="s">
        <v>1</v>
      </c>
      <c r="F264" s="198" t="s">
        <v>796</v>
      </c>
      <c r="G264" s="13"/>
      <c r="H264" s="199">
        <v>123</v>
      </c>
      <c r="I264" s="200"/>
      <c r="J264" s="13"/>
      <c r="K264" s="13"/>
      <c r="L264" s="196"/>
      <c r="M264" s="201"/>
      <c r="N264" s="202"/>
      <c r="O264" s="202"/>
      <c r="P264" s="202"/>
      <c r="Q264" s="202"/>
      <c r="R264" s="202"/>
      <c r="S264" s="202"/>
      <c r="T264" s="20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197" t="s">
        <v>150</v>
      </c>
      <c r="AU264" s="197" t="s">
        <v>82</v>
      </c>
      <c r="AV264" s="13" t="s">
        <v>82</v>
      </c>
      <c r="AW264" s="13" t="s">
        <v>30</v>
      </c>
      <c r="AX264" s="13" t="s">
        <v>73</v>
      </c>
      <c r="AY264" s="197" t="s">
        <v>141</v>
      </c>
    </row>
    <row r="265" s="13" customFormat="1">
      <c r="A265" s="13"/>
      <c r="B265" s="196"/>
      <c r="C265" s="13"/>
      <c r="D265" s="191" t="s">
        <v>150</v>
      </c>
      <c r="E265" s="197" t="s">
        <v>1</v>
      </c>
      <c r="F265" s="198" t="s">
        <v>797</v>
      </c>
      <c r="G265" s="13"/>
      <c r="H265" s="199">
        <v>44</v>
      </c>
      <c r="I265" s="200"/>
      <c r="J265" s="13"/>
      <c r="K265" s="13"/>
      <c r="L265" s="196"/>
      <c r="M265" s="201"/>
      <c r="N265" s="202"/>
      <c r="O265" s="202"/>
      <c r="P265" s="202"/>
      <c r="Q265" s="202"/>
      <c r="R265" s="202"/>
      <c r="S265" s="202"/>
      <c r="T265" s="20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197" t="s">
        <v>150</v>
      </c>
      <c r="AU265" s="197" t="s">
        <v>82</v>
      </c>
      <c r="AV265" s="13" t="s">
        <v>82</v>
      </c>
      <c r="AW265" s="13" t="s">
        <v>30</v>
      </c>
      <c r="AX265" s="13" t="s">
        <v>73</v>
      </c>
      <c r="AY265" s="197" t="s">
        <v>141</v>
      </c>
    </row>
    <row r="266" s="13" customFormat="1">
      <c r="A266" s="13"/>
      <c r="B266" s="196"/>
      <c r="C266" s="13"/>
      <c r="D266" s="191" t="s">
        <v>150</v>
      </c>
      <c r="E266" s="197" t="s">
        <v>1</v>
      </c>
      <c r="F266" s="198" t="s">
        <v>320</v>
      </c>
      <c r="G266" s="13"/>
      <c r="H266" s="199">
        <v>4</v>
      </c>
      <c r="I266" s="200"/>
      <c r="J266" s="13"/>
      <c r="K266" s="13"/>
      <c r="L266" s="196"/>
      <c r="M266" s="201"/>
      <c r="N266" s="202"/>
      <c r="O266" s="202"/>
      <c r="P266" s="202"/>
      <c r="Q266" s="202"/>
      <c r="R266" s="202"/>
      <c r="S266" s="202"/>
      <c r="T266" s="20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197" t="s">
        <v>150</v>
      </c>
      <c r="AU266" s="197" t="s">
        <v>82</v>
      </c>
      <c r="AV266" s="13" t="s">
        <v>82</v>
      </c>
      <c r="AW266" s="13" t="s">
        <v>30</v>
      </c>
      <c r="AX266" s="13" t="s">
        <v>73</v>
      </c>
      <c r="AY266" s="197" t="s">
        <v>141</v>
      </c>
    </row>
    <row r="267" s="14" customFormat="1">
      <c r="A267" s="14"/>
      <c r="B267" s="204"/>
      <c r="C267" s="14"/>
      <c r="D267" s="191" t="s">
        <v>150</v>
      </c>
      <c r="E267" s="205" t="s">
        <v>1</v>
      </c>
      <c r="F267" s="206" t="s">
        <v>153</v>
      </c>
      <c r="G267" s="14"/>
      <c r="H267" s="207">
        <v>171</v>
      </c>
      <c r="I267" s="208"/>
      <c r="J267" s="14"/>
      <c r="K267" s="14"/>
      <c r="L267" s="204"/>
      <c r="M267" s="209"/>
      <c r="N267" s="210"/>
      <c r="O267" s="210"/>
      <c r="P267" s="210"/>
      <c r="Q267" s="210"/>
      <c r="R267" s="210"/>
      <c r="S267" s="210"/>
      <c r="T267" s="211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05" t="s">
        <v>150</v>
      </c>
      <c r="AU267" s="205" t="s">
        <v>82</v>
      </c>
      <c r="AV267" s="14" t="s">
        <v>148</v>
      </c>
      <c r="AW267" s="14" t="s">
        <v>30</v>
      </c>
      <c r="AX267" s="14" t="s">
        <v>80</v>
      </c>
      <c r="AY267" s="205" t="s">
        <v>141</v>
      </c>
    </row>
    <row r="268" s="12" customFormat="1" ht="22.8" customHeight="1">
      <c r="A268" s="12"/>
      <c r="B268" s="164"/>
      <c r="C268" s="12"/>
      <c r="D268" s="165" t="s">
        <v>72</v>
      </c>
      <c r="E268" s="175" t="s">
        <v>186</v>
      </c>
      <c r="F268" s="175" t="s">
        <v>321</v>
      </c>
      <c r="G268" s="12"/>
      <c r="H268" s="12"/>
      <c r="I268" s="167"/>
      <c r="J268" s="176">
        <f>BK268</f>
        <v>0</v>
      </c>
      <c r="K268" s="12"/>
      <c r="L268" s="164"/>
      <c r="M268" s="169"/>
      <c r="N268" s="170"/>
      <c r="O268" s="170"/>
      <c r="P268" s="171">
        <f>SUM(P269:P346)</f>
        <v>0</v>
      </c>
      <c r="Q268" s="170"/>
      <c r="R268" s="171">
        <f>SUM(R269:R346)</f>
        <v>0</v>
      </c>
      <c r="S268" s="170"/>
      <c r="T268" s="172">
        <f>SUM(T269:T346)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165" t="s">
        <v>80</v>
      </c>
      <c r="AT268" s="173" t="s">
        <v>72</v>
      </c>
      <c r="AU268" s="173" t="s">
        <v>80</v>
      </c>
      <c r="AY268" s="165" t="s">
        <v>141</v>
      </c>
      <c r="BK268" s="174">
        <f>SUM(BK269:BK346)</f>
        <v>0</v>
      </c>
    </row>
    <row r="269" s="2" customFormat="1" ht="16.5" customHeight="1">
      <c r="A269" s="36"/>
      <c r="B269" s="177"/>
      <c r="C269" s="178" t="s">
        <v>216</v>
      </c>
      <c r="D269" s="178" t="s">
        <v>143</v>
      </c>
      <c r="E269" s="179" t="s">
        <v>323</v>
      </c>
      <c r="F269" s="180" t="s">
        <v>324</v>
      </c>
      <c r="G269" s="181" t="s">
        <v>159</v>
      </c>
      <c r="H269" s="182">
        <v>14.27</v>
      </c>
      <c r="I269" s="183"/>
      <c r="J269" s="184">
        <f>ROUND(I269*H269,2)</f>
        <v>0</v>
      </c>
      <c r="K269" s="180" t="s">
        <v>147</v>
      </c>
      <c r="L269" s="37"/>
      <c r="M269" s="185" t="s">
        <v>1</v>
      </c>
      <c r="N269" s="186" t="s">
        <v>38</v>
      </c>
      <c r="O269" s="75"/>
      <c r="P269" s="187">
        <f>O269*H269</f>
        <v>0</v>
      </c>
      <c r="Q269" s="187">
        <v>0</v>
      </c>
      <c r="R269" s="187">
        <f>Q269*H269</f>
        <v>0</v>
      </c>
      <c r="S269" s="187">
        <v>0</v>
      </c>
      <c r="T269" s="188">
        <f>S269*H269</f>
        <v>0</v>
      </c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R269" s="189" t="s">
        <v>148</v>
      </c>
      <c r="AT269" s="189" t="s">
        <v>143</v>
      </c>
      <c r="AU269" s="189" t="s">
        <v>82</v>
      </c>
      <c r="AY269" s="17" t="s">
        <v>141</v>
      </c>
      <c r="BE269" s="190">
        <f>IF(N269="základní",J269,0)</f>
        <v>0</v>
      </c>
      <c r="BF269" s="190">
        <f>IF(N269="snížená",J269,0)</f>
        <v>0</v>
      </c>
      <c r="BG269" s="190">
        <f>IF(N269="zákl. přenesená",J269,0)</f>
        <v>0</v>
      </c>
      <c r="BH269" s="190">
        <f>IF(N269="sníž. přenesená",J269,0)</f>
        <v>0</v>
      </c>
      <c r="BI269" s="190">
        <f>IF(N269="nulová",J269,0)</f>
        <v>0</v>
      </c>
      <c r="BJ269" s="17" t="s">
        <v>80</v>
      </c>
      <c r="BK269" s="190">
        <f>ROUND(I269*H269,2)</f>
        <v>0</v>
      </c>
      <c r="BL269" s="17" t="s">
        <v>148</v>
      </c>
      <c r="BM269" s="189" t="s">
        <v>297</v>
      </c>
    </row>
    <row r="270" s="2" customFormat="1">
      <c r="A270" s="36"/>
      <c r="B270" s="37"/>
      <c r="C270" s="36"/>
      <c r="D270" s="191" t="s">
        <v>149</v>
      </c>
      <c r="E270" s="36"/>
      <c r="F270" s="192" t="s">
        <v>324</v>
      </c>
      <c r="G270" s="36"/>
      <c r="H270" s="36"/>
      <c r="I270" s="193"/>
      <c r="J270" s="36"/>
      <c r="K270" s="36"/>
      <c r="L270" s="37"/>
      <c r="M270" s="194"/>
      <c r="N270" s="195"/>
      <c r="O270" s="75"/>
      <c r="P270" s="75"/>
      <c r="Q270" s="75"/>
      <c r="R270" s="75"/>
      <c r="S270" s="75"/>
      <c r="T270" s="76"/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T270" s="17" t="s">
        <v>149</v>
      </c>
      <c r="AU270" s="17" t="s">
        <v>82</v>
      </c>
    </row>
    <row r="271" s="13" customFormat="1">
      <c r="A271" s="13"/>
      <c r="B271" s="196"/>
      <c r="C271" s="13"/>
      <c r="D271" s="191" t="s">
        <v>150</v>
      </c>
      <c r="E271" s="197" t="s">
        <v>1</v>
      </c>
      <c r="F271" s="198" t="s">
        <v>798</v>
      </c>
      <c r="G271" s="13"/>
      <c r="H271" s="199">
        <v>14.27</v>
      </c>
      <c r="I271" s="200"/>
      <c r="J271" s="13"/>
      <c r="K271" s="13"/>
      <c r="L271" s="196"/>
      <c r="M271" s="201"/>
      <c r="N271" s="202"/>
      <c r="O271" s="202"/>
      <c r="P271" s="202"/>
      <c r="Q271" s="202"/>
      <c r="R271" s="202"/>
      <c r="S271" s="202"/>
      <c r="T271" s="20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197" t="s">
        <v>150</v>
      </c>
      <c r="AU271" s="197" t="s">
        <v>82</v>
      </c>
      <c r="AV271" s="13" t="s">
        <v>82</v>
      </c>
      <c r="AW271" s="13" t="s">
        <v>30</v>
      </c>
      <c r="AX271" s="13" t="s">
        <v>73</v>
      </c>
      <c r="AY271" s="197" t="s">
        <v>141</v>
      </c>
    </row>
    <row r="272" s="14" customFormat="1">
      <c r="A272" s="14"/>
      <c r="B272" s="204"/>
      <c r="C272" s="14"/>
      <c r="D272" s="191" t="s">
        <v>150</v>
      </c>
      <c r="E272" s="205" t="s">
        <v>1</v>
      </c>
      <c r="F272" s="206" t="s">
        <v>153</v>
      </c>
      <c r="G272" s="14"/>
      <c r="H272" s="207">
        <v>14.27</v>
      </c>
      <c r="I272" s="208"/>
      <c r="J272" s="14"/>
      <c r="K272" s="14"/>
      <c r="L272" s="204"/>
      <c r="M272" s="209"/>
      <c r="N272" s="210"/>
      <c r="O272" s="210"/>
      <c r="P272" s="210"/>
      <c r="Q272" s="210"/>
      <c r="R272" s="210"/>
      <c r="S272" s="210"/>
      <c r="T272" s="211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05" t="s">
        <v>150</v>
      </c>
      <c r="AU272" s="205" t="s">
        <v>82</v>
      </c>
      <c r="AV272" s="14" t="s">
        <v>148</v>
      </c>
      <c r="AW272" s="14" t="s">
        <v>30</v>
      </c>
      <c r="AX272" s="14" t="s">
        <v>80</v>
      </c>
      <c r="AY272" s="205" t="s">
        <v>141</v>
      </c>
    </row>
    <row r="273" s="2" customFormat="1" ht="16.5" customHeight="1">
      <c r="A273" s="36"/>
      <c r="B273" s="177"/>
      <c r="C273" s="178" t="s">
        <v>301</v>
      </c>
      <c r="D273" s="178" t="s">
        <v>143</v>
      </c>
      <c r="E273" s="179" t="s">
        <v>327</v>
      </c>
      <c r="F273" s="180" t="s">
        <v>328</v>
      </c>
      <c r="G273" s="181" t="s">
        <v>159</v>
      </c>
      <c r="H273" s="182">
        <v>14.27</v>
      </c>
      <c r="I273" s="183"/>
      <c r="J273" s="184">
        <f>ROUND(I273*H273,2)</f>
        <v>0</v>
      </c>
      <c r="K273" s="180" t="s">
        <v>147</v>
      </c>
      <c r="L273" s="37"/>
      <c r="M273" s="185" t="s">
        <v>1</v>
      </c>
      <c r="N273" s="186" t="s">
        <v>38</v>
      </c>
      <c r="O273" s="75"/>
      <c r="P273" s="187">
        <f>O273*H273</f>
        <v>0</v>
      </c>
      <c r="Q273" s="187">
        <v>0</v>
      </c>
      <c r="R273" s="187">
        <f>Q273*H273</f>
        <v>0</v>
      </c>
      <c r="S273" s="187">
        <v>0</v>
      </c>
      <c r="T273" s="188">
        <f>S273*H273</f>
        <v>0</v>
      </c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R273" s="189" t="s">
        <v>148</v>
      </c>
      <c r="AT273" s="189" t="s">
        <v>143</v>
      </c>
      <c r="AU273" s="189" t="s">
        <v>82</v>
      </c>
      <c r="AY273" s="17" t="s">
        <v>141</v>
      </c>
      <c r="BE273" s="190">
        <f>IF(N273="základní",J273,0)</f>
        <v>0</v>
      </c>
      <c r="BF273" s="190">
        <f>IF(N273="snížená",J273,0)</f>
        <v>0</v>
      </c>
      <c r="BG273" s="190">
        <f>IF(N273="zákl. přenesená",J273,0)</f>
        <v>0</v>
      </c>
      <c r="BH273" s="190">
        <f>IF(N273="sníž. přenesená",J273,0)</f>
        <v>0</v>
      </c>
      <c r="BI273" s="190">
        <f>IF(N273="nulová",J273,0)</f>
        <v>0</v>
      </c>
      <c r="BJ273" s="17" t="s">
        <v>80</v>
      </c>
      <c r="BK273" s="190">
        <f>ROUND(I273*H273,2)</f>
        <v>0</v>
      </c>
      <c r="BL273" s="17" t="s">
        <v>148</v>
      </c>
      <c r="BM273" s="189" t="s">
        <v>304</v>
      </c>
    </row>
    <row r="274" s="2" customFormat="1">
      <c r="A274" s="36"/>
      <c r="B274" s="37"/>
      <c r="C274" s="36"/>
      <c r="D274" s="191" t="s">
        <v>149</v>
      </c>
      <c r="E274" s="36"/>
      <c r="F274" s="192" t="s">
        <v>328</v>
      </c>
      <c r="G274" s="36"/>
      <c r="H274" s="36"/>
      <c r="I274" s="193"/>
      <c r="J274" s="36"/>
      <c r="K274" s="36"/>
      <c r="L274" s="37"/>
      <c r="M274" s="194"/>
      <c r="N274" s="195"/>
      <c r="O274" s="75"/>
      <c r="P274" s="75"/>
      <c r="Q274" s="75"/>
      <c r="R274" s="75"/>
      <c r="S274" s="75"/>
      <c r="T274" s="76"/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T274" s="17" t="s">
        <v>149</v>
      </c>
      <c r="AU274" s="17" t="s">
        <v>82</v>
      </c>
    </row>
    <row r="275" s="2" customFormat="1" ht="24.15" customHeight="1">
      <c r="A275" s="36"/>
      <c r="B275" s="177"/>
      <c r="C275" s="212" t="s">
        <v>220</v>
      </c>
      <c r="D275" s="212" t="s">
        <v>191</v>
      </c>
      <c r="E275" s="213" t="s">
        <v>331</v>
      </c>
      <c r="F275" s="214" t="s">
        <v>332</v>
      </c>
      <c r="G275" s="215" t="s">
        <v>194</v>
      </c>
      <c r="H275" s="216">
        <v>0.30099999999999999</v>
      </c>
      <c r="I275" s="217"/>
      <c r="J275" s="218">
        <f>ROUND(I275*H275,2)</f>
        <v>0</v>
      </c>
      <c r="K275" s="214" t="s">
        <v>147</v>
      </c>
      <c r="L275" s="219"/>
      <c r="M275" s="220" t="s">
        <v>1</v>
      </c>
      <c r="N275" s="221" t="s">
        <v>38</v>
      </c>
      <c r="O275" s="75"/>
      <c r="P275" s="187">
        <f>O275*H275</f>
        <v>0</v>
      </c>
      <c r="Q275" s="187">
        <v>0</v>
      </c>
      <c r="R275" s="187">
        <f>Q275*H275</f>
        <v>0</v>
      </c>
      <c r="S275" s="187">
        <v>0</v>
      </c>
      <c r="T275" s="188">
        <f>S275*H275</f>
        <v>0</v>
      </c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R275" s="189" t="s">
        <v>164</v>
      </c>
      <c r="AT275" s="189" t="s">
        <v>191</v>
      </c>
      <c r="AU275" s="189" t="s">
        <v>82</v>
      </c>
      <c r="AY275" s="17" t="s">
        <v>141</v>
      </c>
      <c r="BE275" s="190">
        <f>IF(N275="základní",J275,0)</f>
        <v>0</v>
      </c>
      <c r="BF275" s="190">
        <f>IF(N275="snížená",J275,0)</f>
        <v>0</v>
      </c>
      <c r="BG275" s="190">
        <f>IF(N275="zákl. přenesená",J275,0)</f>
        <v>0</v>
      </c>
      <c r="BH275" s="190">
        <f>IF(N275="sníž. přenesená",J275,0)</f>
        <v>0</v>
      </c>
      <c r="BI275" s="190">
        <f>IF(N275="nulová",J275,0)</f>
        <v>0</v>
      </c>
      <c r="BJ275" s="17" t="s">
        <v>80</v>
      </c>
      <c r="BK275" s="190">
        <f>ROUND(I275*H275,2)</f>
        <v>0</v>
      </c>
      <c r="BL275" s="17" t="s">
        <v>148</v>
      </c>
      <c r="BM275" s="189" t="s">
        <v>307</v>
      </c>
    </row>
    <row r="276" s="2" customFormat="1">
      <c r="A276" s="36"/>
      <c r="B276" s="37"/>
      <c r="C276" s="36"/>
      <c r="D276" s="191" t="s">
        <v>149</v>
      </c>
      <c r="E276" s="36"/>
      <c r="F276" s="192" t="s">
        <v>332</v>
      </c>
      <c r="G276" s="36"/>
      <c r="H276" s="36"/>
      <c r="I276" s="193"/>
      <c r="J276" s="36"/>
      <c r="K276" s="36"/>
      <c r="L276" s="37"/>
      <c r="M276" s="194"/>
      <c r="N276" s="195"/>
      <c r="O276" s="75"/>
      <c r="P276" s="75"/>
      <c r="Q276" s="75"/>
      <c r="R276" s="75"/>
      <c r="S276" s="75"/>
      <c r="T276" s="76"/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T276" s="17" t="s">
        <v>149</v>
      </c>
      <c r="AU276" s="17" t="s">
        <v>82</v>
      </c>
    </row>
    <row r="277" s="2" customFormat="1">
      <c r="A277" s="36"/>
      <c r="B277" s="37"/>
      <c r="C277" s="36"/>
      <c r="D277" s="191" t="s">
        <v>334</v>
      </c>
      <c r="E277" s="36"/>
      <c r="F277" s="222" t="s">
        <v>335</v>
      </c>
      <c r="G277" s="36"/>
      <c r="H277" s="36"/>
      <c r="I277" s="193"/>
      <c r="J277" s="36"/>
      <c r="K277" s="36"/>
      <c r="L277" s="37"/>
      <c r="M277" s="194"/>
      <c r="N277" s="195"/>
      <c r="O277" s="75"/>
      <c r="P277" s="75"/>
      <c r="Q277" s="75"/>
      <c r="R277" s="75"/>
      <c r="S277" s="75"/>
      <c r="T277" s="76"/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T277" s="17" t="s">
        <v>334</v>
      </c>
      <c r="AU277" s="17" t="s">
        <v>82</v>
      </c>
    </row>
    <row r="278" s="13" customFormat="1">
      <c r="A278" s="13"/>
      <c r="B278" s="196"/>
      <c r="C278" s="13"/>
      <c r="D278" s="191" t="s">
        <v>150</v>
      </c>
      <c r="E278" s="197" t="s">
        <v>1</v>
      </c>
      <c r="F278" s="198" t="s">
        <v>799</v>
      </c>
      <c r="G278" s="13"/>
      <c r="H278" s="199">
        <v>0.30099999999999999</v>
      </c>
      <c r="I278" s="200"/>
      <c r="J278" s="13"/>
      <c r="K278" s="13"/>
      <c r="L278" s="196"/>
      <c r="M278" s="201"/>
      <c r="N278" s="202"/>
      <c r="O278" s="202"/>
      <c r="P278" s="202"/>
      <c r="Q278" s="202"/>
      <c r="R278" s="202"/>
      <c r="S278" s="202"/>
      <c r="T278" s="20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197" t="s">
        <v>150</v>
      </c>
      <c r="AU278" s="197" t="s">
        <v>82</v>
      </c>
      <c r="AV278" s="13" t="s">
        <v>82</v>
      </c>
      <c r="AW278" s="13" t="s">
        <v>30</v>
      </c>
      <c r="AX278" s="13" t="s">
        <v>73</v>
      </c>
      <c r="AY278" s="197" t="s">
        <v>141</v>
      </c>
    </row>
    <row r="279" s="14" customFormat="1">
      <c r="A279" s="14"/>
      <c r="B279" s="204"/>
      <c r="C279" s="14"/>
      <c r="D279" s="191" t="s">
        <v>150</v>
      </c>
      <c r="E279" s="205" t="s">
        <v>1</v>
      </c>
      <c r="F279" s="206" t="s">
        <v>153</v>
      </c>
      <c r="G279" s="14"/>
      <c r="H279" s="207">
        <v>0.30099999999999999</v>
      </c>
      <c r="I279" s="208"/>
      <c r="J279" s="14"/>
      <c r="K279" s="14"/>
      <c r="L279" s="204"/>
      <c r="M279" s="209"/>
      <c r="N279" s="210"/>
      <c r="O279" s="210"/>
      <c r="P279" s="210"/>
      <c r="Q279" s="210"/>
      <c r="R279" s="210"/>
      <c r="S279" s="210"/>
      <c r="T279" s="211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05" t="s">
        <v>150</v>
      </c>
      <c r="AU279" s="205" t="s">
        <v>82</v>
      </c>
      <c r="AV279" s="14" t="s">
        <v>148</v>
      </c>
      <c r="AW279" s="14" t="s">
        <v>30</v>
      </c>
      <c r="AX279" s="14" t="s">
        <v>80</v>
      </c>
      <c r="AY279" s="205" t="s">
        <v>141</v>
      </c>
    </row>
    <row r="280" s="2" customFormat="1" ht="24.15" customHeight="1">
      <c r="A280" s="36"/>
      <c r="B280" s="177"/>
      <c r="C280" s="212" t="s">
        <v>310</v>
      </c>
      <c r="D280" s="212" t="s">
        <v>191</v>
      </c>
      <c r="E280" s="213" t="s">
        <v>337</v>
      </c>
      <c r="F280" s="214" t="s">
        <v>338</v>
      </c>
      <c r="G280" s="215" t="s">
        <v>194</v>
      </c>
      <c r="H280" s="216">
        <v>0.076999999999999999</v>
      </c>
      <c r="I280" s="217"/>
      <c r="J280" s="218">
        <f>ROUND(I280*H280,2)</f>
        <v>0</v>
      </c>
      <c r="K280" s="214" t="s">
        <v>147</v>
      </c>
      <c r="L280" s="219"/>
      <c r="M280" s="220" t="s">
        <v>1</v>
      </c>
      <c r="N280" s="221" t="s">
        <v>38</v>
      </c>
      <c r="O280" s="75"/>
      <c r="P280" s="187">
        <f>O280*H280</f>
        <v>0</v>
      </c>
      <c r="Q280" s="187">
        <v>0</v>
      </c>
      <c r="R280" s="187">
        <f>Q280*H280</f>
        <v>0</v>
      </c>
      <c r="S280" s="187">
        <v>0</v>
      </c>
      <c r="T280" s="188">
        <f>S280*H280</f>
        <v>0</v>
      </c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R280" s="189" t="s">
        <v>164</v>
      </c>
      <c r="AT280" s="189" t="s">
        <v>191</v>
      </c>
      <c r="AU280" s="189" t="s">
        <v>82</v>
      </c>
      <c r="AY280" s="17" t="s">
        <v>141</v>
      </c>
      <c r="BE280" s="190">
        <f>IF(N280="základní",J280,0)</f>
        <v>0</v>
      </c>
      <c r="BF280" s="190">
        <f>IF(N280="snížená",J280,0)</f>
        <v>0</v>
      </c>
      <c r="BG280" s="190">
        <f>IF(N280="zákl. přenesená",J280,0)</f>
        <v>0</v>
      </c>
      <c r="BH280" s="190">
        <f>IF(N280="sníž. přenesená",J280,0)</f>
        <v>0</v>
      </c>
      <c r="BI280" s="190">
        <f>IF(N280="nulová",J280,0)</f>
        <v>0</v>
      </c>
      <c r="BJ280" s="17" t="s">
        <v>80</v>
      </c>
      <c r="BK280" s="190">
        <f>ROUND(I280*H280,2)</f>
        <v>0</v>
      </c>
      <c r="BL280" s="17" t="s">
        <v>148</v>
      </c>
      <c r="BM280" s="189" t="s">
        <v>313</v>
      </c>
    </row>
    <row r="281" s="2" customFormat="1">
      <c r="A281" s="36"/>
      <c r="B281" s="37"/>
      <c r="C281" s="36"/>
      <c r="D281" s="191" t="s">
        <v>149</v>
      </c>
      <c r="E281" s="36"/>
      <c r="F281" s="192" t="s">
        <v>338</v>
      </c>
      <c r="G281" s="36"/>
      <c r="H281" s="36"/>
      <c r="I281" s="193"/>
      <c r="J281" s="36"/>
      <c r="K281" s="36"/>
      <c r="L281" s="37"/>
      <c r="M281" s="194"/>
      <c r="N281" s="195"/>
      <c r="O281" s="75"/>
      <c r="P281" s="75"/>
      <c r="Q281" s="75"/>
      <c r="R281" s="75"/>
      <c r="S281" s="75"/>
      <c r="T281" s="76"/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T281" s="17" t="s">
        <v>149</v>
      </c>
      <c r="AU281" s="17" t="s">
        <v>82</v>
      </c>
    </row>
    <row r="282" s="13" customFormat="1">
      <c r="A282" s="13"/>
      <c r="B282" s="196"/>
      <c r="C282" s="13"/>
      <c r="D282" s="191" t="s">
        <v>150</v>
      </c>
      <c r="E282" s="197" t="s">
        <v>1</v>
      </c>
      <c r="F282" s="198" t="s">
        <v>800</v>
      </c>
      <c r="G282" s="13"/>
      <c r="H282" s="199">
        <v>0.076999999999999999</v>
      </c>
      <c r="I282" s="200"/>
      <c r="J282" s="13"/>
      <c r="K282" s="13"/>
      <c r="L282" s="196"/>
      <c r="M282" s="201"/>
      <c r="N282" s="202"/>
      <c r="O282" s="202"/>
      <c r="P282" s="202"/>
      <c r="Q282" s="202"/>
      <c r="R282" s="202"/>
      <c r="S282" s="202"/>
      <c r="T282" s="20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197" t="s">
        <v>150</v>
      </c>
      <c r="AU282" s="197" t="s">
        <v>82</v>
      </c>
      <c r="AV282" s="13" t="s">
        <v>82</v>
      </c>
      <c r="AW282" s="13" t="s">
        <v>30</v>
      </c>
      <c r="AX282" s="13" t="s">
        <v>73</v>
      </c>
      <c r="AY282" s="197" t="s">
        <v>141</v>
      </c>
    </row>
    <row r="283" s="14" customFormat="1">
      <c r="A283" s="14"/>
      <c r="B283" s="204"/>
      <c r="C283" s="14"/>
      <c r="D283" s="191" t="s">
        <v>150</v>
      </c>
      <c r="E283" s="205" t="s">
        <v>1</v>
      </c>
      <c r="F283" s="206" t="s">
        <v>153</v>
      </c>
      <c r="G283" s="14"/>
      <c r="H283" s="207">
        <v>0.076999999999999999</v>
      </c>
      <c r="I283" s="208"/>
      <c r="J283" s="14"/>
      <c r="K283" s="14"/>
      <c r="L283" s="204"/>
      <c r="M283" s="209"/>
      <c r="N283" s="210"/>
      <c r="O283" s="210"/>
      <c r="P283" s="210"/>
      <c r="Q283" s="210"/>
      <c r="R283" s="210"/>
      <c r="S283" s="210"/>
      <c r="T283" s="211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05" t="s">
        <v>150</v>
      </c>
      <c r="AU283" s="205" t="s">
        <v>82</v>
      </c>
      <c r="AV283" s="14" t="s">
        <v>148</v>
      </c>
      <c r="AW283" s="14" t="s">
        <v>30</v>
      </c>
      <c r="AX283" s="14" t="s">
        <v>80</v>
      </c>
      <c r="AY283" s="205" t="s">
        <v>141</v>
      </c>
    </row>
    <row r="284" s="2" customFormat="1" ht="21.75" customHeight="1">
      <c r="A284" s="36"/>
      <c r="B284" s="177"/>
      <c r="C284" s="212" t="s">
        <v>226</v>
      </c>
      <c r="D284" s="212" t="s">
        <v>191</v>
      </c>
      <c r="E284" s="213" t="s">
        <v>342</v>
      </c>
      <c r="F284" s="214" t="s">
        <v>343</v>
      </c>
      <c r="G284" s="215" t="s">
        <v>194</v>
      </c>
      <c r="H284" s="216">
        <v>0.045999999999999999</v>
      </c>
      <c r="I284" s="217"/>
      <c r="J284" s="218">
        <f>ROUND(I284*H284,2)</f>
        <v>0</v>
      </c>
      <c r="K284" s="214" t="s">
        <v>147</v>
      </c>
      <c r="L284" s="219"/>
      <c r="M284" s="220" t="s">
        <v>1</v>
      </c>
      <c r="N284" s="221" t="s">
        <v>38</v>
      </c>
      <c r="O284" s="75"/>
      <c r="P284" s="187">
        <f>O284*H284</f>
        <v>0</v>
      </c>
      <c r="Q284" s="187">
        <v>0</v>
      </c>
      <c r="R284" s="187">
        <f>Q284*H284</f>
        <v>0</v>
      </c>
      <c r="S284" s="187">
        <v>0</v>
      </c>
      <c r="T284" s="188">
        <f>S284*H284</f>
        <v>0</v>
      </c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R284" s="189" t="s">
        <v>164</v>
      </c>
      <c r="AT284" s="189" t="s">
        <v>191</v>
      </c>
      <c r="AU284" s="189" t="s">
        <v>82</v>
      </c>
      <c r="AY284" s="17" t="s">
        <v>141</v>
      </c>
      <c r="BE284" s="190">
        <f>IF(N284="základní",J284,0)</f>
        <v>0</v>
      </c>
      <c r="BF284" s="190">
        <f>IF(N284="snížená",J284,0)</f>
        <v>0</v>
      </c>
      <c r="BG284" s="190">
        <f>IF(N284="zákl. přenesená",J284,0)</f>
        <v>0</v>
      </c>
      <c r="BH284" s="190">
        <f>IF(N284="sníž. přenesená",J284,0)</f>
        <v>0</v>
      </c>
      <c r="BI284" s="190">
        <f>IF(N284="nulová",J284,0)</f>
        <v>0</v>
      </c>
      <c r="BJ284" s="17" t="s">
        <v>80</v>
      </c>
      <c r="BK284" s="190">
        <f>ROUND(I284*H284,2)</f>
        <v>0</v>
      </c>
      <c r="BL284" s="17" t="s">
        <v>148</v>
      </c>
      <c r="BM284" s="189" t="s">
        <v>317</v>
      </c>
    </row>
    <row r="285" s="2" customFormat="1">
      <c r="A285" s="36"/>
      <c r="B285" s="37"/>
      <c r="C285" s="36"/>
      <c r="D285" s="191" t="s">
        <v>149</v>
      </c>
      <c r="E285" s="36"/>
      <c r="F285" s="192" t="s">
        <v>343</v>
      </c>
      <c r="G285" s="36"/>
      <c r="H285" s="36"/>
      <c r="I285" s="193"/>
      <c r="J285" s="36"/>
      <c r="K285" s="36"/>
      <c r="L285" s="37"/>
      <c r="M285" s="194"/>
      <c r="N285" s="195"/>
      <c r="O285" s="75"/>
      <c r="P285" s="75"/>
      <c r="Q285" s="75"/>
      <c r="R285" s="75"/>
      <c r="S285" s="75"/>
      <c r="T285" s="76"/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T285" s="17" t="s">
        <v>149</v>
      </c>
      <c r="AU285" s="17" t="s">
        <v>82</v>
      </c>
    </row>
    <row r="286" s="2" customFormat="1">
      <c r="A286" s="36"/>
      <c r="B286" s="37"/>
      <c r="C286" s="36"/>
      <c r="D286" s="191" t="s">
        <v>334</v>
      </c>
      <c r="E286" s="36"/>
      <c r="F286" s="222" t="s">
        <v>345</v>
      </c>
      <c r="G286" s="36"/>
      <c r="H286" s="36"/>
      <c r="I286" s="193"/>
      <c r="J286" s="36"/>
      <c r="K286" s="36"/>
      <c r="L286" s="37"/>
      <c r="M286" s="194"/>
      <c r="N286" s="195"/>
      <c r="O286" s="75"/>
      <c r="P286" s="75"/>
      <c r="Q286" s="75"/>
      <c r="R286" s="75"/>
      <c r="S286" s="75"/>
      <c r="T286" s="76"/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T286" s="17" t="s">
        <v>334</v>
      </c>
      <c r="AU286" s="17" t="s">
        <v>82</v>
      </c>
    </row>
    <row r="287" s="13" customFormat="1">
      <c r="A287" s="13"/>
      <c r="B287" s="196"/>
      <c r="C287" s="13"/>
      <c r="D287" s="191" t="s">
        <v>150</v>
      </c>
      <c r="E287" s="197" t="s">
        <v>1</v>
      </c>
      <c r="F287" s="198" t="s">
        <v>801</v>
      </c>
      <c r="G287" s="13"/>
      <c r="H287" s="199">
        <v>0.045999999999999999</v>
      </c>
      <c r="I287" s="200"/>
      <c r="J287" s="13"/>
      <c r="K287" s="13"/>
      <c r="L287" s="196"/>
      <c r="M287" s="201"/>
      <c r="N287" s="202"/>
      <c r="O287" s="202"/>
      <c r="P287" s="202"/>
      <c r="Q287" s="202"/>
      <c r="R287" s="202"/>
      <c r="S287" s="202"/>
      <c r="T287" s="20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197" t="s">
        <v>150</v>
      </c>
      <c r="AU287" s="197" t="s">
        <v>82</v>
      </c>
      <c r="AV287" s="13" t="s">
        <v>82</v>
      </c>
      <c r="AW287" s="13" t="s">
        <v>30</v>
      </c>
      <c r="AX287" s="13" t="s">
        <v>73</v>
      </c>
      <c r="AY287" s="197" t="s">
        <v>141</v>
      </c>
    </row>
    <row r="288" s="14" customFormat="1">
      <c r="A288" s="14"/>
      <c r="B288" s="204"/>
      <c r="C288" s="14"/>
      <c r="D288" s="191" t="s">
        <v>150</v>
      </c>
      <c r="E288" s="205" t="s">
        <v>1</v>
      </c>
      <c r="F288" s="206" t="s">
        <v>153</v>
      </c>
      <c r="G288" s="14"/>
      <c r="H288" s="207">
        <v>0.045999999999999999</v>
      </c>
      <c r="I288" s="208"/>
      <c r="J288" s="14"/>
      <c r="K288" s="14"/>
      <c r="L288" s="204"/>
      <c r="M288" s="209"/>
      <c r="N288" s="210"/>
      <c r="O288" s="210"/>
      <c r="P288" s="210"/>
      <c r="Q288" s="210"/>
      <c r="R288" s="210"/>
      <c r="S288" s="210"/>
      <c r="T288" s="211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05" t="s">
        <v>150</v>
      </c>
      <c r="AU288" s="205" t="s">
        <v>82</v>
      </c>
      <c r="AV288" s="14" t="s">
        <v>148</v>
      </c>
      <c r="AW288" s="14" t="s">
        <v>30</v>
      </c>
      <c r="AX288" s="14" t="s">
        <v>80</v>
      </c>
      <c r="AY288" s="205" t="s">
        <v>141</v>
      </c>
    </row>
    <row r="289" s="2" customFormat="1" ht="21.75" customHeight="1">
      <c r="A289" s="36"/>
      <c r="B289" s="177"/>
      <c r="C289" s="178" t="s">
        <v>322</v>
      </c>
      <c r="D289" s="178" t="s">
        <v>143</v>
      </c>
      <c r="E289" s="179" t="s">
        <v>347</v>
      </c>
      <c r="F289" s="180" t="s">
        <v>348</v>
      </c>
      <c r="G289" s="181" t="s">
        <v>225</v>
      </c>
      <c r="H289" s="182">
        <v>4</v>
      </c>
      <c r="I289" s="183"/>
      <c r="J289" s="184">
        <f>ROUND(I289*H289,2)</f>
        <v>0</v>
      </c>
      <c r="K289" s="180" t="s">
        <v>147</v>
      </c>
      <c r="L289" s="37"/>
      <c r="M289" s="185" t="s">
        <v>1</v>
      </c>
      <c r="N289" s="186" t="s">
        <v>38</v>
      </c>
      <c r="O289" s="75"/>
      <c r="P289" s="187">
        <f>O289*H289</f>
        <v>0</v>
      </c>
      <c r="Q289" s="187">
        <v>0</v>
      </c>
      <c r="R289" s="187">
        <f>Q289*H289</f>
        <v>0</v>
      </c>
      <c r="S289" s="187">
        <v>0</v>
      </c>
      <c r="T289" s="188">
        <f>S289*H289</f>
        <v>0</v>
      </c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R289" s="189" t="s">
        <v>148</v>
      </c>
      <c r="AT289" s="189" t="s">
        <v>143</v>
      </c>
      <c r="AU289" s="189" t="s">
        <v>82</v>
      </c>
      <c r="AY289" s="17" t="s">
        <v>141</v>
      </c>
      <c r="BE289" s="190">
        <f>IF(N289="základní",J289,0)</f>
        <v>0</v>
      </c>
      <c r="BF289" s="190">
        <f>IF(N289="snížená",J289,0)</f>
        <v>0</v>
      </c>
      <c r="BG289" s="190">
        <f>IF(N289="zákl. přenesená",J289,0)</f>
        <v>0</v>
      </c>
      <c r="BH289" s="190">
        <f>IF(N289="sníž. přenesená",J289,0)</f>
        <v>0</v>
      </c>
      <c r="BI289" s="190">
        <f>IF(N289="nulová",J289,0)</f>
        <v>0</v>
      </c>
      <c r="BJ289" s="17" t="s">
        <v>80</v>
      </c>
      <c r="BK289" s="190">
        <f>ROUND(I289*H289,2)</f>
        <v>0</v>
      </c>
      <c r="BL289" s="17" t="s">
        <v>148</v>
      </c>
      <c r="BM289" s="189" t="s">
        <v>325</v>
      </c>
    </row>
    <row r="290" s="2" customFormat="1">
      <c r="A290" s="36"/>
      <c r="B290" s="37"/>
      <c r="C290" s="36"/>
      <c r="D290" s="191" t="s">
        <v>149</v>
      </c>
      <c r="E290" s="36"/>
      <c r="F290" s="192" t="s">
        <v>348</v>
      </c>
      <c r="G290" s="36"/>
      <c r="H290" s="36"/>
      <c r="I290" s="193"/>
      <c r="J290" s="36"/>
      <c r="K290" s="36"/>
      <c r="L290" s="37"/>
      <c r="M290" s="194"/>
      <c r="N290" s="195"/>
      <c r="O290" s="75"/>
      <c r="P290" s="75"/>
      <c r="Q290" s="75"/>
      <c r="R290" s="75"/>
      <c r="S290" s="75"/>
      <c r="T290" s="76"/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T290" s="17" t="s">
        <v>149</v>
      </c>
      <c r="AU290" s="17" t="s">
        <v>82</v>
      </c>
    </row>
    <row r="291" s="2" customFormat="1" ht="24.15" customHeight="1">
      <c r="A291" s="36"/>
      <c r="B291" s="177"/>
      <c r="C291" s="178" t="s">
        <v>230</v>
      </c>
      <c r="D291" s="178" t="s">
        <v>143</v>
      </c>
      <c r="E291" s="179" t="s">
        <v>351</v>
      </c>
      <c r="F291" s="180" t="s">
        <v>352</v>
      </c>
      <c r="G291" s="181" t="s">
        <v>225</v>
      </c>
      <c r="H291" s="182">
        <v>4</v>
      </c>
      <c r="I291" s="183"/>
      <c r="J291" s="184">
        <f>ROUND(I291*H291,2)</f>
        <v>0</v>
      </c>
      <c r="K291" s="180" t="s">
        <v>147</v>
      </c>
      <c r="L291" s="37"/>
      <c r="M291" s="185" t="s">
        <v>1</v>
      </c>
      <c r="N291" s="186" t="s">
        <v>38</v>
      </c>
      <c r="O291" s="75"/>
      <c r="P291" s="187">
        <f>O291*H291</f>
        <v>0</v>
      </c>
      <c r="Q291" s="187">
        <v>0</v>
      </c>
      <c r="R291" s="187">
        <f>Q291*H291</f>
        <v>0</v>
      </c>
      <c r="S291" s="187">
        <v>0</v>
      </c>
      <c r="T291" s="188">
        <f>S291*H291</f>
        <v>0</v>
      </c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R291" s="189" t="s">
        <v>148</v>
      </c>
      <c r="AT291" s="189" t="s">
        <v>143</v>
      </c>
      <c r="AU291" s="189" t="s">
        <v>82</v>
      </c>
      <c r="AY291" s="17" t="s">
        <v>141</v>
      </c>
      <c r="BE291" s="190">
        <f>IF(N291="základní",J291,0)</f>
        <v>0</v>
      </c>
      <c r="BF291" s="190">
        <f>IF(N291="snížená",J291,0)</f>
        <v>0</v>
      </c>
      <c r="BG291" s="190">
        <f>IF(N291="zákl. přenesená",J291,0)</f>
        <v>0</v>
      </c>
      <c r="BH291" s="190">
        <f>IF(N291="sníž. přenesená",J291,0)</f>
        <v>0</v>
      </c>
      <c r="BI291" s="190">
        <f>IF(N291="nulová",J291,0)</f>
        <v>0</v>
      </c>
      <c r="BJ291" s="17" t="s">
        <v>80</v>
      </c>
      <c r="BK291" s="190">
        <f>ROUND(I291*H291,2)</f>
        <v>0</v>
      </c>
      <c r="BL291" s="17" t="s">
        <v>148</v>
      </c>
      <c r="BM291" s="189" t="s">
        <v>329</v>
      </c>
    </row>
    <row r="292" s="2" customFormat="1">
      <c r="A292" s="36"/>
      <c r="B292" s="37"/>
      <c r="C292" s="36"/>
      <c r="D292" s="191" t="s">
        <v>149</v>
      </c>
      <c r="E292" s="36"/>
      <c r="F292" s="192" t="s">
        <v>352</v>
      </c>
      <c r="G292" s="36"/>
      <c r="H292" s="36"/>
      <c r="I292" s="193"/>
      <c r="J292" s="36"/>
      <c r="K292" s="36"/>
      <c r="L292" s="37"/>
      <c r="M292" s="194"/>
      <c r="N292" s="195"/>
      <c r="O292" s="75"/>
      <c r="P292" s="75"/>
      <c r="Q292" s="75"/>
      <c r="R292" s="75"/>
      <c r="S292" s="75"/>
      <c r="T292" s="76"/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T292" s="17" t="s">
        <v>149</v>
      </c>
      <c r="AU292" s="17" t="s">
        <v>82</v>
      </c>
    </row>
    <row r="293" s="2" customFormat="1" ht="33" customHeight="1">
      <c r="A293" s="36"/>
      <c r="B293" s="177"/>
      <c r="C293" s="178" t="s">
        <v>330</v>
      </c>
      <c r="D293" s="178" t="s">
        <v>143</v>
      </c>
      <c r="E293" s="179" t="s">
        <v>354</v>
      </c>
      <c r="F293" s="180" t="s">
        <v>355</v>
      </c>
      <c r="G293" s="181" t="s">
        <v>169</v>
      </c>
      <c r="H293" s="182">
        <v>149</v>
      </c>
      <c r="I293" s="183"/>
      <c r="J293" s="184">
        <f>ROUND(I293*H293,2)</f>
        <v>0</v>
      </c>
      <c r="K293" s="180" t="s">
        <v>147</v>
      </c>
      <c r="L293" s="37"/>
      <c r="M293" s="185" t="s">
        <v>1</v>
      </c>
      <c r="N293" s="186" t="s">
        <v>38</v>
      </c>
      <c r="O293" s="75"/>
      <c r="P293" s="187">
        <f>O293*H293</f>
        <v>0</v>
      </c>
      <c r="Q293" s="187">
        <v>0</v>
      </c>
      <c r="R293" s="187">
        <f>Q293*H293</f>
        <v>0</v>
      </c>
      <c r="S293" s="187">
        <v>0</v>
      </c>
      <c r="T293" s="188">
        <f>S293*H293</f>
        <v>0</v>
      </c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R293" s="189" t="s">
        <v>148</v>
      </c>
      <c r="AT293" s="189" t="s">
        <v>143</v>
      </c>
      <c r="AU293" s="189" t="s">
        <v>82</v>
      </c>
      <c r="AY293" s="17" t="s">
        <v>141</v>
      </c>
      <c r="BE293" s="190">
        <f>IF(N293="základní",J293,0)</f>
        <v>0</v>
      </c>
      <c r="BF293" s="190">
        <f>IF(N293="snížená",J293,0)</f>
        <v>0</v>
      </c>
      <c r="BG293" s="190">
        <f>IF(N293="zákl. přenesená",J293,0)</f>
        <v>0</v>
      </c>
      <c r="BH293" s="190">
        <f>IF(N293="sníž. přenesená",J293,0)</f>
        <v>0</v>
      </c>
      <c r="BI293" s="190">
        <f>IF(N293="nulová",J293,0)</f>
        <v>0</v>
      </c>
      <c r="BJ293" s="17" t="s">
        <v>80</v>
      </c>
      <c r="BK293" s="190">
        <f>ROUND(I293*H293,2)</f>
        <v>0</v>
      </c>
      <c r="BL293" s="17" t="s">
        <v>148</v>
      </c>
      <c r="BM293" s="189" t="s">
        <v>333</v>
      </c>
    </row>
    <row r="294" s="2" customFormat="1">
      <c r="A294" s="36"/>
      <c r="B294" s="37"/>
      <c r="C294" s="36"/>
      <c r="D294" s="191" t="s">
        <v>149</v>
      </c>
      <c r="E294" s="36"/>
      <c r="F294" s="192" t="s">
        <v>355</v>
      </c>
      <c r="G294" s="36"/>
      <c r="H294" s="36"/>
      <c r="I294" s="193"/>
      <c r="J294" s="36"/>
      <c r="K294" s="36"/>
      <c r="L294" s="37"/>
      <c r="M294" s="194"/>
      <c r="N294" s="195"/>
      <c r="O294" s="75"/>
      <c r="P294" s="75"/>
      <c r="Q294" s="75"/>
      <c r="R294" s="75"/>
      <c r="S294" s="75"/>
      <c r="T294" s="76"/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T294" s="17" t="s">
        <v>149</v>
      </c>
      <c r="AU294" s="17" t="s">
        <v>82</v>
      </c>
    </row>
    <row r="295" s="13" customFormat="1">
      <c r="A295" s="13"/>
      <c r="B295" s="196"/>
      <c r="C295" s="13"/>
      <c r="D295" s="191" t="s">
        <v>150</v>
      </c>
      <c r="E295" s="197" t="s">
        <v>1</v>
      </c>
      <c r="F295" s="198" t="s">
        <v>802</v>
      </c>
      <c r="G295" s="13"/>
      <c r="H295" s="199">
        <v>149</v>
      </c>
      <c r="I295" s="200"/>
      <c r="J295" s="13"/>
      <c r="K295" s="13"/>
      <c r="L295" s="196"/>
      <c r="M295" s="201"/>
      <c r="N295" s="202"/>
      <c r="O295" s="202"/>
      <c r="P295" s="202"/>
      <c r="Q295" s="202"/>
      <c r="R295" s="202"/>
      <c r="S295" s="202"/>
      <c r="T295" s="20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197" t="s">
        <v>150</v>
      </c>
      <c r="AU295" s="197" t="s">
        <v>82</v>
      </c>
      <c r="AV295" s="13" t="s">
        <v>82</v>
      </c>
      <c r="AW295" s="13" t="s">
        <v>30</v>
      </c>
      <c r="AX295" s="13" t="s">
        <v>73</v>
      </c>
      <c r="AY295" s="197" t="s">
        <v>141</v>
      </c>
    </row>
    <row r="296" s="14" customFormat="1">
      <c r="A296" s="14"/>
      <c r="B296" s="204"/>
      <c r="C296" s="14"/>
      <c r="D296" s="191" t="s">
        <v>150</v>
      </c>
      <c r="E296" s="205" t="s">
        <v>1</v>
      </c>
      <c r="F296" s="206" t="s">
        <v>153</v>
      </c>
      <c r="G296" s="14"/>
      <c r="H296" s="207">
        <v>149</v>
      </c>
      <c r="I296" s="208"/>
      <c r="J296" s="14"/>
      <c r="K296" s="14"/>
      <c r="L296" s="204"/>
      <c r="M296" s="209"/>
      <c r="N296" s="210"/>
      <c r="O296" s="210"/>
      <c r="P296" s="210"/>
      <c r="Q296" s="210"/>
      <c r="R296" s="210"/>
      <c r="S296" s="210"/>
      <c r="T296" s="211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05" t="s">
        <v>150</v>
      </c>
      <c r="AU296" s="205" t="s">
        <v>82</v>
      </c>
      <c r="AV296" s="14" t="s">
        <v>148</v>
      </c>
      <c r="AW296" s="14" t="s">
        <v>30</v>
      </c>
      <c r="AX296" s="14" t="s">
        <v>80</v>
      </c>
      <c r="AY296" s="205" t="s">
        <v>141</v>
      </c>
    </row>
    <row r="297" s="2" customFormat="1" ht="33" customHeight="1">
      <c r="A297" s="36"/>
      <c r="B297" s="177"/>
      <c r="C297" s="178" t="s">
        <v>234</v>
      </c>
      <c r="D297" s="178" t="s">
        <v>143</v>
      </c>
      <c r="E297" s="179" t="s">
        <v>359</v>
      </c>
      <c r="F297" s="180" t="s">
        <v>360</v>
      </c>
      <c r="G297" s="181" t="s">
        <v>169</v>
      </c>
      <c r="H297" s="182">
        <v>4470</v>
      </c>
      <c r="I297" s="183"/>
      <c r="J297" s="184">
        <f>ROUND(I297*H297,2)</f>
        <v>0</v>
      </c>
      <c r="K297" s="180" t="s">
        <v>147</v>
      </c>
      <c r="L297" s="37"/>
      <c r="M297" s="185" t="s">
        <v>1</v>
      </c>
      <c r="N297" s="186" t="s">
        <v>38</v>
      </c>
      <c r="O297" s="75"/>
      <c r="P297" s="187">
        <f>O297*H297</f>
        <v>0</v>
      </c>
      <c r="Q297" s="187">
        <v>0</v>
      </c>
      <c r="R297" s="187">
        <f>Q297*H297</f>
        <v>0</v>
      </c>
      <c r="S297" s="187">
        <v>0</v>
      </c>
      <c r="T297" s="188">
        <f>S297*H297</f>
        <v>0</v>
      </c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R297" s="189" t="s">
        <v>148</v>
      </c>
      <c r="AT297" s="189" t="s">
        <v>143</v>
      </c>
      <c r="AU297" s="189" t="s">
        <v>82</v>
      </c>
      <c r="AY297" s="17" t="s">
        <v>141</v>
      </c>
      <c r="BE297" s="190">
        <f>IF(N297="základní",J297,0)</f>
        <v>0</v>
      </c>
      <c r="BF297" s="190">
        <f>IF(N297="snížená",J297,0)</f>
        <v>0</v>
      </c>
      <c r="BG297" s="190">
        <f>IF(N297="zákl. přenesená",J297,0)</f>
        <v>0</v>
      </c>
      <c r="BH297" s="190">
        <f>IF(N297="sníž. přenesená",J297,0)</f>
        <v>0</v>
      </c>
      <c r="BI297" s="190">
        <f>IF(N297="nulová",J297,0)</f>
        <v>0</v>
      </c>
      <c r="BJ297" s="17" t="s">
        <v>80</v>
      </c>
      <c r="BK297" s="190">
        <f>ROUND(I297*H297,2)</f>
        <v>0</v>
      </c>
      <c r="BL297" s="17" t="s">
        <v>148</v>
      </c>
      <c r="BM297" s="189" t="s">
        <v>339</v>
      </c>
    </row>
    <row r="298" s="2" customFormat="1">
      <c r="A298" s="36"/>
      <c r="B298" s="37"/>
      <c r="C298" s="36"/>
      <c r="D298" s="191" t="s">
        <v>149</v>
      </c>
      <c r="E298" s="36"/>
      <c r="F298" s="192" t="s">
        <v>360</v>
      </c>
      <c r="G298" s="36"/>
      <c r="H298" s="36"/>
      <c r="I298" s="193"/>
      <c r="J298" s="36"/>
      <c r="K298" s="36"/>
      <c r="L298" s="37"/>
      <c r="M298" s="194"/>
      <c r="N298" s="195"/>
      <c r="O298" s="75"/>
      <c r="P298" s="75"/>
      <c r="Q298" s="75"/>
      <c r="R298" s="75"/>
      <c r="S298" s="75"/>
      <c r="T298" s="76"/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T298" s="17" t="s">
        <v>149</v>
      </c>
      <c r="AU298" s="17" t="s">
        <v>82</v>
      </c>
    </row>
    <row r="299" s="13" customFormat="1">
      <c r="A299" s="13"/>
      <c r="B299" s="196"/>
      <c r="C299" s="13"/>
      <c r="D299" s="191" t="s">
        <v>150</v>
      </c>
      <c r="E299" s="197" t="s">
        <v>1</v>
      </c>
      <c r="F299" s="198" t="s">
        <v>803</v>
      </c>
      <c r="G299" s="13"/>
      <c r="H299" s="199">
        <v>4470</v>
      </c>
      <c r="I299" s="200"/>
      <c r="J299" s="13"/>
      <c r="K299" s="13"/>
      <c r="L299" s="196"/>
      <c r="M299" s="201"/>
      <c r="N299" s="202"/>
      <c r="O299" s="202"/>
      <c r="P299" s="202"/>
      <c r="Q299" s="202"/>
      <c r="R299" s="202"/>
      <c r="S299" s="202"/>
      <c r="T299" s="20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197" t="s">
        <v>150</v>
      </c>
      <c r="AU299" s="197" t="s">
        <v>82</v>
      </c>
      <c r="AV299" s="13" t="s">
        <v>82</v>
      </c>
      <c r="AW299" s="13" t="s">
        <v>30</v>
      </c>
      <c r="AX299" s="13" t="s">
        <v>73</v>
      </c>
      <c r="AY299" s="197" t="s">
        <v>141</v>
      </c>
    </row>
    <row r="300" s="14" customFormat="1">
      <c r="A300" s="14"/>
      <c r="B300" s="204"/>
      <c r="C300" s="14"/>
      <c r="D300" s="191" t="s">
        <v>150</v>
      </c>
      <c r="E300" s="205" t="s">
        <v>1</v>
      </c>
      <c r="F300" s="206" t="s">
        <v>153</v>
      </c>
      <c r="G300" s="14"/>
      <c r="H300" s="207">
        <v>4470</v>
      </c>
      <c r="I300" s="208"/>
      <c r="J300" s="14"/>
      <c r="K300" s="14"/>
      <c r="L300" s="204"/>
      <c r="M300" s="209"/>
      <c r="N300" s="210"/>
      <c r="O300" s="210"/>
      <c r="P300" s="210"/>
      <c r="Q300" s="210"/>
      <c r="R300" s="210"/>
      <c r="S300" s="210"/>
      <c r="T300" s="211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05" t="s">
        <v>150</v>
      </c>
      <c r="AU300" s="205" t="s">
        <v>82</v>
      </c>
      <c r="AV300" s="14" t="s">
        <v>148</v>
      </c>
      <c r="AW300" s="14" t="s">
        <v>30</v>
      </c>
      <c r="AX300" s="14" t="s">
        <v>80</v>
      </c>
      <c r="AY300" s="205" t="s">
        <v>141</v>
      </c>
    </row>
    <row r="301" s="2" customFormat="1" ht="33" customHeight="1">
      <c r="A301" s="36"/>
      <c r="B301" s="177"/>
      <c r="C301" s="178" t="s">
        <v>341</v>
      </c>
      <c r="D301" s="178" t="s">
        <v>143</v>
      </c>
      <c r="E301" s="179" t="s">
        <v>363</v>
      </c>
      <c r="F301" s="180" t="s">
        <v>364</v>
      </c>
      <c r="G301" s="181" t="s">
        <v>169</v>
      </c>
      <c r="H301" s="182">
        <v>149</v>
      </c>
      <c r="I301" s="183"/>
      <c r="J301" s="184">
        <f>ROUND(I301*H301,2)</f>
        <v>0</v>
      </c>
      <c r="K301" s="180" t="s">
        <v>147</v>
      </c>
      <c r="L301" s="37"/>
      <c r="M301" s="185" t="s">
        <v>1</v>
      </c>
      <c r="N301" s="186" t="s">
        <v>38</v>
      </c>
      <c r="O301" s="75"/>
      <c r="P301" s="187">
        <f>O301*H301</f>
        <v>0</v>
      </c>
      <c r="Q301" s="187">
        <v>0</v>
      </c>
      <c r="R301" s="187">
        <f>Q301*H301</f>
        <v>0</v>
      </c>
      <c r="S301" s="187">
        <v>0</v>
      </c>
      <c r="T301" s="188">
        <f>S301*H301</f>
        <v>0</v>
      </c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R301" s="189" t="s">
        <v>148</v>
      </c>
      <c r="AT301" s="189" t="s">
        <v>143</v>
      </c>
      <c r="AU301" s="189" t="s">
        <v>82</v>
      </c>
      <c r="AY301" s="17" t="s">
        <v>141</v>
      </c>
      <c r="BE301" s="190">
        <f>IF(N301="základní",J301,0)</f>
        <v>0</v>
      </c>
      <c r="BF301" s="190">
        <f>IF(N301="snížená",J301,0)</f>
        <v>0</v>
      </c>
      <c r="BG301" s="190">
        <f>IF(N301="zákl. přenesená",J301,0)</f>
        <v>0</v>
      </c>
      <c r="BH301" s="190">
        <f>IF(N301="sníž. přenesená",J301,0)</f>
        <v>0</v>
      </c>
      <c r="BI301" s="190">
        <f>IF(N301="nulová",J301,0)</f>
        <v>0</v>
      </c>
      <c r="BJ301" s="17" t="s">
        <v>80</v>
      </c>
      <c r="BK301" s="190">
        <f>ROUND(I301*H301,2)</f>
        <v>0</v>
      </c>
      <c r="BL301" s="17" t="s">
        <v>148</v>
      </c>
      <c r="BM301" s="189" t="s">
        <v>344</v>
      </c>
    </row>
    <row r="302" s="2" customFormat="1">
      <c r="A302" s="36"/>
      <c r="B302" s="37"/>
      <c r="C302" s="36"/>
      <c r="D302" s="191" t="s">
        <v>149</v>
      </c>
      <c r="E302" s="36"/>
      <c r="F302" s="192" t="s">
        <v>364</v>
      </c>
      <c r="G302" s="36"/>
      <c r="H302" s="36"/>
      <c r="I302" s="193"/>
      <c r="J302" s="36"/>
      <c r="K302" s="36"/>
      <c r="L302" s="37"/>
      <c r="M302" s="194"/>
      <c r="N302" s="195"/>
      <c r="O302" s="75"/>
      <c r="P302" s="75"/>
      <c r="Q302" s="75"/>
      <c r="R302" s="75"/>
      <c r="S302" s="75"/>
      <c r="T302" s="76"/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T302" s="17" t="s">
        <v>149</v>
      </c>
      <c r="AU302" s="17" t="s">
        <v>82</v>
      </c>
    </row>
    <row r="303" s="2" customFormat="1" ht="21.75" customHeight="1">
      <c r="A303" s="36"/>
      <c r="B303" s="177"/>
      <c r="C303" s="178" t="s">
        <v>239</v>
      </c>
      <c r="D303" s="178" t="s">
        <v>143</v>
      </c>
      <c r="E303" s="179" t="s">
        <v>367</v>
      </c>
      <c r="F303" s="180" t="s">
        <v>368</v>
      </c>
      <c r="G303" s="181" t="s">
        <v>146</v>
      </c>
      <c r="H303" s="182">
        <v>85.620000000000005</v>
      </c>
      <c r="I303" s="183"/>
      <c r="J303" s="184">
        <f>ROUND(I303*H303,2)</f>
        <v>0</v>
      </c>
      <c r="K303" s="180" t="s">
        <v>147</v>
      </c>
      <c r="L303" s="37"/>
      <c r="M303" s="185" t="s">
        <v>1</v>
      </c>
      <c r="N303" s="186" t="s">
        <v>38</v>
      </c>
      <c r="O303" s="75"/>
      <c r="P303" s="187">
        <f>O303*H303</f>
        <v>0</v>
      </c>
      <c r="Q303" s="187">
        <v>0</v>
      </c>
      <c r="R303" s="187">
        <f>Q303*H303</f>
        <v>0</v>
      </c>
      <c r="S303" s="187">
        <v>0</v>
      </c>
      <c r="T303" s="188">
        <f>S303*H303</f>
        <v>0</v>
      </c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R303" s="189" t="s">
        <v>148</v>
      </c>
      <c r="AT303" s="189" t="s">
        <v>143</v>
      </c>
      <c r="AU303" s="189" t="s">
        <v>82</v>
      </c>
      <c r="AY303" s="17" t="s">
        <v>141</v>
      </c>
      <c r="BE303" s="190">
        <f>IF(N303="základní",J303,0)</f>
        <v>0</v>
      </c>
      <c r="BF303" s="190">
        <f>IF(N303="snížená",J303,0)</f>
        <v>0</v>
      </c>
      <c r="BG303" s="190">
        <f>IF(N303="zákl. přenesená",J303,0)</f>
        <v>0</v>
      </c>
      <c r="BH303" s="190">
        <f>IF(N303="sníž. přenesená",J303,0)</f>
        <v>0</v>
      </c>
      <c r="BI303" s="190">
        <f>IF(N303="nulová",J303,0)</f>
        <v>0</v>
      </c>
      <c r="BJ303" s="17" t="s">
        <v>80</v>
      </c>
      <c r="BK303" s="190">
        <f>ROUND(I303*H303,2)</f>
        <v>0</v>
      </c>
      <c r="BL303" s="17" t="s">
        <v>148</v>
      </c>
      <c r="BM303" s="189" t="s">
        <v>349</v>
      </c>
    </row>
    <row r="304" s="2" customFormat="1">
      <c r="A304" s="36"/>
      <c r="B304" s="37"/>
      <c r="C304" s="36"/>
      <c r="D304" s="191" t="s">
        <v>149</v>
      </c>
      <c r="E304" s="36"/>
      <c r="F304" s="192" t="s">
        <v>368</v>
      </c>
      <c r="G304" s="36"/>
      <c r="H304" s="36"/>
      <c r="I304" s="193"/>
      <c r="J304" s="36"/>
      <c r="K304" s="36"/>
      <c r="L304" s="37"/>
      <c r="M304" s="194"/>
      <c r="N304" s="195"/>
      <c r="O304" s="75"/>
      <c r="P304" s="75"/>
      <c r="Q304" s="75"/>
      <c r="R304" s="75"/>
      <c r="S304" s="75"/>
      <c r="T304" s="76"/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T304" s="17" t="s">
        <v>149</v>
      </c>
      <c r="AU304" s="17" t="s">
        <v>82</v>
      </c>
    </row>
    <row r="305" s="13" customFormat="1">
      <c r="A305" s="13"/>
      <c r="B305" s="196"/>
      <c r="C305" s="13"/>
      <c r="D305" s="191" t="s">
        <v>150</v>
      </c>
      <c r="E305" s="197" t="s">
        <v>1</v>
      </c>
      <c r="F305" s="198" t="s">
        <v>804</v>
      </c>
      <c r="G305" s="13"/>
      <c r="H305" s="199">
        <v>85.620000000000005</v>
      </c>
      <c r="I305" s="200"/>
      <c r="J305" s="13"/>
      <c r="K305" s="13"/>
      <c r="L305" s="196"/>
      <c r="M305" s="201"/>
      <c r="N305" s="202"/>
      <c r="O305" s="202"/>
      <c r="P305" s="202"/>
      <c r="Q305" s="202"/>
      <c r="R305" s="202"/>
      <c r="S305" s="202"/>
      <c r="T305" s="20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197" t="s">
        <v>150</v>
      </c>
      <c r="AU305" s="197" t="s">
        <v>82</v>
      </c>
      <c r="AV305" s="13" t="s">
        <v>82</v>
      </c>
      <c r="AW305" s="13" t="s">
        <v>30</v>
      </c>
      <c r="AX305" s="13" t="s">
        <v>73</v>
      </c>
      <c r="AY305" s="197" t="s">
        <v>141</v>
      </c>
    </row>
    <row r="306" s="14" customFormat="1">
      <c r="A306" s="14"/>
      <c r="B306" s="204"/>
      <c r="C306" s="14"/>
      <c r="D306" s="191" t="s">
        <v>150</v>
      </c>
      <c r="E306" s="205" t="s">
        <v>1</v>
      </c>
      <c r="F306" s="206" t="s">
        <v>153</v>
      </c>
      <c r="G306" s="14"/>
      <c r="H306" s="207">
        <v>85.620000000000005</v>
      </c>
      <c r="I306" s="208"/>
      <c r="J306" s="14"/>
      <c r="K306" s="14"/>
      <c r="L306" s="204"/>
      <c r="M306" s="209"/>
      <c r="N306" s="210"/>
      <c r="O306" s="210"/>
      <c r="P306" s="210"/>
      <c r="Q306" s="210"/>
      <c r="R306" s="210"/>
      <c r="S306" s="210"/>
      <c r="T306" s="211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05" t="s">
        <v>150</v>
      </c>
      <c r="AU306" s="205" t="s">
        <v>82</v>
      </c>
      <c r="AV306" s="14" t="s">
        <v>148</v>
      </c>
      <c r="AW306" s="14" t="s">
        <v>30</v>
      </c>
      <c r="AX306" s="14" t="s">
        <v>80</v>
      </c>
      <c r="AY306" s="205" t="s">
        <v>141</v>
      </c>
    </row>
    <row r="307" s="2" customFormat="1" ht="21.75" customHeight="1">
      <c r="A307" s="36"/>
      <c r="B307" s="177"/>
      <c r="C307" s="178" t="s">
        <v>350</v>
      </c>
      <c r="D307" s="178" t="s">
        <v>143</v>
      </c>
      <c r="E307" s="179" t="s">
        <v>371</v>
      </c>
      <c r="F307" s="180" t="s">
        <v>372</v>
      </c>
      <c r="G307" s="181" t="s">
        <v>146</v>
      </c>
      <c r="H307" s="182">
        <v>2568.5999999999999</v>
      </c>
      <c r="I307" s="183"/>
      <c r="J307" s="184">
        <f>ROUND(I307*H307,2)</f>
        <v>0</v>
      </c>
      <c r="K307" s="180" t="s">
        <v>147</v>
      </c>
      <c r="L307" s="37"/>
      <c r="M307" s="185" t="s">
        <v>1</v>
      </c>
      <c r="N307" s="186" t="s">
        <v>38</v>
      </c>
      <c r="O307" s="75"/>
      <c r="P307" s="187">
        <f>O307*H307</f>
        <v>0</v>
      </c>
      <c r="Q307" s="187">
        <v>0</v>
      </c>
      <c r="R307" s="187">
        <f>Q307*H307</f>
        <v>0</v>
      </c>
      <c r="S307" s="187">
        <v>0</v>
      </c>
      <c r="T307" s="188">
        <f>S307*H307</f>
        <v>0</v>
      </c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R307" s="189" t="s">
        <v>148</v>
      </c>
      <c r="AT307" s="189" t="s">
        <v>143</v>
      </c>
      <c r="AU307" s="189" t="s">
        <v>82</v>
      </c>
      <c r="AY307" s="17" t="s">
        <v>141</v>
      </c>
      <c r="BE307" s="190">
        <f>IF(N307="základní",J307,0)</f>
        <v>0</v>
      </c>
      <c r="BF307" s="190">
        <f>IF(N307="snížená",J307,0)</f>
        <v>0</v>
      </c>
      <c r="BG307" s="190">
        <f>IF(N307="zákl. přenesená",J307,0)</f>
        <v>0</v>
      </c>
      <c r="BH307" s="190">
        <f>IF(N307="sníž. přenesená",J307,0)</f>
        <v>0</v>
      </c>
      <c r="BI307" s="190">
        <f>IF(N307="nulová",J307,0)</f>
        <v>0</v>
      </c>
      <c r="BJ307" s="17" t="s">
        <v>80</v>
      </c>
      <c r="BK307" s="190">
        <f>ROUND(I307*H307,2)</f>
        <v>0</v>
      </c>
      <c r="BL307" s="17" t="s">
        <v>148</v>
      </c>
      <c r="BM307" s="189" t="s">
        <v>353</v>
      </c>
    </row>
    <row r="308" s="2" customFormat="1">
      <c r="A308" s="36"/>
      <c r="B308" s="37"/>
      <c r="C308" s="36"/>
      <c r="D308" s="191" t="s">
        <v>149</v>
      </c>
      <c r="E308" s="36"/>
      <c r="F308" s="192" t="s">
        <v>372</v>
      </c>
      <c r="G308" s="36"/>
      <c r="H308" s="36"/>
      <c r="I308" s="193"/>
      <c r="J308" s="36"/>
      <c r="K308" s="36"/>
      <c r="L308" s="37"/>
      <c r="M308" s="194"/>
      <c r="N308" s="195"/>
      <c r="O308" s="75"/>
      <c r="P308" s="75"/>
      <c r="Q308" s="75"/>
      <c r="R308" s="75"/>
      <c r="S308" s="75"/>
      <c r="T308" s="76"/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T308" s="17" t="s">
        <v>149</v>
      </c>
      <c r="AU308" s="17" t="s">
        <v>82</v>
      </c>
    </row>
    <row r="309" s="13" customFormat="1">
      <c r="A309" s="13"/>
      <c r="B309" s="196"/>
      <c r="C309" s="13"/>
      <c r="D309" s="191" t="s">
        <v>150</v>
      </c>
      <c r="E309" s="197" t="s">
        <v>1</v>
      </c>
      <c r="F309" s="198" t="s">
        <v>805</v>
      </c>
      <c r="G309" s="13"/>
      <c r="H309" s="199">
        <v>2568.5999999999999</v>
      </c>
      <c r="I309" s="200"/>
      <c r="J309" s="13"/>
      <c r="K309" s="13"/>
      <c r="L309" s="196"/>
      <c r="M309" s="201"/>
      <c r="N309" s="202"/>
      <c r="O309" s="202"/>
      <c r="P309" s="202"/>
      <c r="Q309" s="202"/>
      <c r="R309" s="202"/>
      <c r="S309" s="202"/>
      <c r="T309" s="20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197" t="s">
        <v>150</v>
      </c>
      <c r="AU309" s="197" t="s">
        <v>82</v>
      </c>
      <c r="AV309" s="13" t="s">
        <v>82</v>
      </c>
      <c r="AW309" s="13" t="s">
        <v>30</v>
      </c>
      <c r="AX309" s="13" t="s">
        <v>73</v>
      </c>
      <c r="AY309" s="197" t="s">
        <v>141</v>
      </c>
    </row>
    <row r="310" s="14" customFormat="1">
      <c r="A310" s="14"/>
      <c r="B310" s="204"/>
      <c r="C310" s="14"/>
      <c r="D310" s="191" t="s">
        <v>150</v>
      </c>
      <c r="E310" s="205" t="s">
        <v>1</v>
      </c>
      <c r="F310" s="206" t="s">
        <v>153</v>
      </c>
      <c r="G310" s="14"/>
      <c r="H310" s="207">
        <v>2568.5999999999999</v>
      </c>
      <c r="I310" s="208"/>
      <c r="J310" s="14"/>
      <c r="K310" s="14"/>
      <c r="L310" s="204"/>
      <c r="M310" s="209"/>
      <c r="N310" s="210"/>
      <c r="O310" s="210"/>
      <c r="P310" s="210"/>
      <c r="Q310" s="210"/>
      <c r="R310" s="210"/>
      <c r="S310" s="210"/>
      <c r="T310" s="211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05" t="s">
        <v>150</v>
      </c>
      <c r="AU310" s="205" t="s">
        <v>82</v>
      </c>
      <c r="AV310" s="14" t="s">
        <v>148</v>
      </c>
      <c r="AW310" s="14" t="s">
        <v>30</v>
      </c>
      <c r="AX310" s="14" t="s">
        <v>80</v>
      </c>
      <c r="AY310" s="205" t="s">
        <v>141</v>
      </c>
    </row>
    <row r="311" s="2" customFormat="1" ht="21.75" customHeight="1">
      <c r="A311" s="36"/>
      <c r="B311" s="177"/>
      <c r="C311" s="178" t="s">
        <v>243</v>
      </c>
      <c r="D311" s="178" t="s">
        <v>143</v>
      </c>
      <c r="E311" s="179" t="s">
        <v>376</v>
      </c>
      <c r="F311" s="180" t="s">
        <v>377</v>
      </c>
      <c r="G311" s="181" t="s">
        <v>146</v>
      </c>
      <c r="H311" s="182">
        <v>85.620000000000005</v>
      </c>
      <c r="I311" s="183"/>
      <c r="J311" s="184">
        <f>ROUND(I311*H311,2)</f>
        <v>0</v>
      </c>
      <c r="K311" s="180" t="s">
        <v>147</v>
      </c>
      <c r="L311" s="37"/>
      <c r="M311" s="185" t="s">
        <v>1</v>
      </c>
      <c r="N311" s="186" t="s">
        <v>38</v>
      </c>
      <c r="O311" s="75"/>
      <c r="P311" s="187">
        <f>O311*H311</f>
        <v>0</v>
      </c>
      <c r="Q311" s="187">
        <v>0</v>
      </c>
      <c r="R311" s="187">
        <f>Q311*H311</f>
        <v>0</v>
      </c>
      <c r="S311" s="187">
        <v>0</v>
      </c>
      <c r="T311" s="188">
        <f>S311*H311</f>
        <v>0</v>
      </c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R311" s="189" t="s">
        <v>148</v>
      </c>
      <c r="AT311" s="189" t="s">
        <v>143</v>
      </c>
      <c r="AU311" s="189" t="s">
        <v>82</v>
      </c>
      <c r="AY311" s="17" t="s">
        <v>141</v>
      </c>
      <c r="BE311" s="190">
        <f>IF(N311="základní",J311,0)</f>
        <v>0</v>
      </c>
      <c r="BF311" s="190">
        <f>IF(N311="snížená",J311,0)</f>
        <v>0</v>
      </c>
      <c r="BG311" s="190">
        <f>IF(N311="zákl. přenesená",J311,0)</f>
        <v>0</v>
      </c>
      <c r="BH311" s="190">
        <f>IF(N311="sníž. přenesená",J311,0)</f>
        <v>0</v>
      </c>
      <c r="BI311" s="190">
        <f>IF(N311="nulová",J311,0)</f>
        <v>0</v>
      </c>
      <c r="BJ311" s="17" t="s">
        <v>80</v>
      </c>
      <c r="BK311" s="190">
        <f>ROUND(I311*H311,2)</f>
        <v>0</v>
      </c>
      <c r="BL311" s="17" t="s">
        <v>148</v>
      </c>
      <c r="BM311" s="189" t="s">
        <v>356</v>
      </c>
    </row>
    <row r="312" s="2" customFormat="1">
      <c r="A312" s="36"/>
      <c r="B312" s="37"/>
      <c r="C312" s="36"/>
      <c r="D312" s="191" t="s">
        <v>149</v>
      </c>
      <c r="E312" s="36"/>
      <c r="F312" s="192" t="s">
        <v>377</v>
      </c>
      <c r="G312" s="36"/>
      <c r="H312" s="36"/>
      <c r="I312" s="193"/>
      <c r="J312" s="36"/>
      <c r="K312" s="36"/>
      <c r="L312" s="37"/>
      <c r="M312" s="194"/>
      <c r="N312" s="195"/>
      <c r="O312" s="75"/>
      <c r="P312" s="75"/>
      <c r="Q312" s="75"/>
      <c r="R312" s="75"/>
      <c r="S312" s="75"/>
      <c r="T312" s="76"/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T312" s="17" t="s">
        <v>149</v>
      </c>
      <c r="AU312" s="17" t="s">
        <v>82</v>
      </c>
    </row>
    <row r="313" s="2" customFormat="1" ht="21.75" customHeight="1">
      <c r="A313" s="36"/>
      <c r="B313" s="177"/>
      <c r="C313" s="178" t="s">
        <v>358</v>
      </c>
      <c r="D313" s="178" t="s">
        <v>143</v>
      </c>
      <c r="E313" s="179" t="s">
        <v>380</v>
      </c>
      <c r="F313" s="180" t="s">
        <v>381</v>
      </c>
      <c r="G313" s="181" t="s">
        <v>194</v>
      </c>
      <c r="H313" s="182">
        <v>17.199999999999999</v>
      </c>
      <c r="I313" s="183"/>
      <c r="J313" s="184">
        <f>ROUND(I313*H313,2)</f>
        <v>0</v>
      </c>
      <c r="K313" s="180" t="s">
        <v>147</v>
      </c>
      <c r="L313" s="37"/>
      <c r="M313" s="185" t="s">
        <v>1</v>
      </c>
      <c r="N313" s="186" t="s">
        <v>38</v>
      </c>
      <c r="O313" s="75"/>
      <c r="P313" s="187">
        <f>O313*H313</f>
        <v>0</v>
      </c>
      <c r="Q313" s="187">
        <v>0</v>
      </c>
      <c r="R313" s="187">
        <f>Q313*H313</f>
        <v>0</v>
      </c>
      <c r="S313" s="187">
        <v>0</v>
      </c>
      <c r="T313" s="188">
        <f>S313*H313</f>
        <v>0</v>
      </c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R313" s="189" t="s">
        <v>148</v>
      </c>
      <c r="AT313" s="189" t="s">
        <v>143</v>
      </c>
      <c r="AU313" s="189" t="s">
        <v>82</v>
      </c>
      <c r="AY313" s="17" t="s">
        <v>141</v>
      </c>
      <c r="BE313" s="190">
        <f>IF(N313="základní",J313,0)</f>
        <v>0</v>
      </c>
      <c r="BF313" s="190">
        <f>IF(N313="snížená",J313,0)</f>
        <v>0</v>
      </c>
      <c r="BG313" s="190">
        <f>IF(N313="zákl. přenesená",J313,0)</f>
        <v>0</v>
      </c>
      <c r="BH313" s="190">
        <f>IF(N313="sníž. přenesená",J313,0)</f>
        <v>0</v>
      </c>
      <c r="BI313" s="190">
        <f>IF(N313="nulová",J313,0)</f>
        <v>0</v>
      </c>
      <c r="BJ313" s="17" t="s">
        <v>80</v>
      </c>
      <c r="BK313" s="190">
        <f>ROUND(I313*H313,2)</f>
        <v>0</v>
      </c>
      <c r="BL313" s="17" t="s">
        <v>148</v>
      </c>
      <c r="BM313" s="189" t="s">
        <v>361</v>
      </c>
    </row>
    <row r="314" s="2" customFormat="1">
      <c r="A314" s="36"/>
      <c r="B314" s="37"/>
      <c r="C314" s="36"/>
      <c r="D314" s="191" t="s">
        <v>149</v>
      </c>
      <c r="E314" s="36"/>
      <c r="F314" s="192" t="s">
        <v>381</v>
      </c>
      <c r="G314" s="36"/>
      <c r="H314" s="36"/>
      <c r="I314" s="193"/>
      <c r="J314" s="36"/>
      <c r="K314" s="36"/>
      <c r="L314" s="37"/>
      <c r="M314" s="194"/>
      <c r="N314" s="195"/>
      <c r="O314" s="75"/>
      <c r="P314" s="75"/>
      <c r="Q314" s="75"/>
      <c r="R314" s="75"/>
      <c r="S314" s="75"/>
      <c r="T314" s="76"/>
      <c r="U314" s="36"/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  <c r="AT314" s="17" t="s">
        <v>149</v>
      </c>
      <c r="AU314" s="17" t="s">
        <v>82</v>
      </c>
    </row>
    <row r="315" s="13" customFormat="1">
      <c r="A315" s="13"/>
      <c r="B315" s="196"/>
      <c r="C315" s="13"/>
      <c r="D315" s="191" t="s">
        <v>150</v>
      </c>
      <c r="E315" s="197" t="s">
        <v>1</v>
      </c>
      <c r="F315" s="198" t="s">
        <v>383</v>
      </c>
      <c r="G315" s="13"/>
      <c r="H315" s="199">
        <v>17.199999999999999</v>
      </c>
      <c r="I315" s="200"/>
      <c r="J315" s="13"/>
      <c r="K315" s="13"/>
      <c r="L315" s="196"/>
      <c r="M315" s="201"/>
      <c r="N315" s="202"/>
      <c r="O315" s="202"/>
      <c r="P315" s="202"/>
      <c r="Q315" s="202"/>
      <c r="R315" s="202"/>
      <c r="S315" s="202"/>
      <c r="T315" s="20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197" t="s">
        <v>150</v>
      </c>
      <c r="AU315" s="197" t="s">
        <v>82</v>
      </c>
      <c r="AV315" s="13" t="s">
        <v>82</v>
      </c>
      <c r="AW315" s="13" t="s">
        <v>30</v>
      </c>
      <c r="AX315" s="13" t="s">
        <v>73</v>
      </c>
      <c r="AY315" s="197" t="s">
        <v>141</v>
      </c>
    </row>
    <row r="316" s="14" customFormat="1">
      <c r="A316" s="14"/>
      <c r="B316" s="204"/>
      <c r="C316" s="14"/>
      <c r="D316" s="191" t="s">
        <v>150</v>
      </c>
      <c r="E316" s="205" t="s">
        <v>1</v>
      </c>
      <c r="F316" s="206" t="s">
        <v>153</v>
      </c>
      <c r="G316" s="14"/>
      <c r="H316" s="207">
        <v>17.199999999999999</v>
      </c>
      <c r="I316" s="208"/>
      <c r="J316" s="14"/>
      <c r="K316" s="14"/>
      <c r="L316" s="204"/>
      <c r="M316" s="209"/>
      <c r="N316" s="210"/>
      <c r="O316" s="210"/>
      <c r="P316" s="210"/>
      <c r="Q316" s="210"/>
      <c r="R316" s="210"/>
      <c r="S316" s="210"/>
      <c r="T316" s="211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05" t="s">
        <v>150</v>
      </c>
      <c r="AU316" s="205" t="s">
        <v>82</v>
      </c>
      <c r="AV316" s="14" t="s">
        <v>148</v>
      </c>
      <c r="AW316" s="14" t="s">
        <v>30</v>
      </c>
      <c r="AX316" s="14" t="s">
        <v>80</v>
      </c>
      <c r="AY316" s="205" t="s">
        <v>141</v>
      </c>
    </row>
    <row r="317" s="2" customFormat="1" ht="24.15" customHeight="1">
      <c r="A317" s="36"/>
      <c r="B317" s="177"/>
      <c r="C317" s="178" t="s">
        <v>252</v>
      </c>
      <c r="D317" s="178" t="s">
        <v>143</v>
      </c>
      <c r="E317" s="179" t="s">
        <v>385</v>
      </c>
      <c r="F317" s="180" t="s">
        <v>386</v>
      </c>
      <c r="G317" s="181" t="s">
        <v>194</v>
      </c>
      <c r="H317" s="182">
        <v>17.199999999999999</v>
      </c>
      <c r="I317" s="183"/>
      <c r="J317" s="184">
        <f>ROUND(I317*H317,2)</f>
        <v>0</v>
      </c>
      <c r="K317" s="180" t="s">
        <v>147</v>
      </c>
      <c r="L317" s="37"/>
      <c r="M317" s="185" t="s">
        <v>1</v>
      </c>
      <c r="N317" s="186" t="s">
        <v>38</v>
      </c>
      <c r="O317" s="75"/>
      <c r="P317" s="187">
        <f>O317*H317</f>
        <v>0</v>
      </c>
      <c r="Q317" s="187">
        <v>0</v>
      </c>
      <c r="R317" s="187">
        <f>Q317*H317</f>
        <v>0</v>
      </c>
      <c r="S317" s="187">
        <v>0</v>
      </c>
      <c r="T317" s="188">
        <f>S317*H317</f>
        <v>0</v>
      </c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R317" s="189" t="s">
        <v>148</v>
      </c>
      <c r="AT317" s="189" t="s">
        <v>143</v>
      </c>
      <c r="AU317" s="189" t="s">
        <v>82</v>
      </c>
      <c r="AY317" s="17" t="s">
        <v>141</v>
      </c>
      <c r="BE317" s="190">
        <f>IF(N317="základní",J317,0)</f>
        <v>0</v>
      </c>
      <c r="BF317" s="190">
        <f>IF(N317="snížená",J317,0)</f>
        <v>0</v>
      </c>
      <c r="BG317" s="190">
        <f>IF(N317="zákl. přenesená",J317,0)</f>
        <v>0</v>
      </c>
      <c r="BH317" s="190">
        <f>IF(N317="sníž. přenesená",J317,0)</f>
        <v>0</v>
      </c>
      <c r="BI317" s="190">
        <f>IF(N317="nulová",J317,0)</f>
        <v>0</v>
      </c>
      <c r="BJ317" s="17" t="s">
        <v>80</v>
      </c>
      <c r="BK317" s="190">
        <f>ROUND(I317*H317,2)</f>
        <v>0</v>
      </c>
      <c r="BL317" s="17" t="s">
        <v>148</v>
      </c>
      <c r="BM317" s="189" t="s">
        <v>365</v>
      </c>
    </row>
    <row r="318" s="2" customFormat="1">
      <c r="A318" s="36"/>
      <c r="B318" s="37"/>
      <c r="C318" s="36"/>
      <c r="D318" s="191" t="s">
        <v>149</v>
      </c>
      <c r="E318" s="36"/>
      <c r="F318" s="192" t="s">
        <v>386</v>
      </c>
      <c r="G318" s="36"/>
      <c r="H318" s="36"/>
      <c r="I318" s="193"/>
      <c r="J318" s="36"/>
      <c r="K318" s="36"/>
      <c r="L318" s="37"/>
      <c r="M318" s="194"/>
      <c r="N318" s="195"/>
      <c r="O318" s="75"/>
      <c r="P318" s="75"/>
      <c r="Q318" s="75"/>
      <c r="R318" s="75"/>
      <c r="S318" s="75"/>
      <c r="T318" s="76"/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T318" s="17" t="s">
        <v>149</v>
      </c>
      <c r="AU318" s="17" t="s">
        <v>82</v>
      </c>
    </row>
    <row r="319" s="2" customFormat="1" ht="24.15" customHeight="1">
      <c r="A319" s="36"/>
      <c r="B319" s="177"/>
      <c r="C319" s="178" t="s">
        <v>366</v>
      </c>
      <c r="D319" s="178" t="s">
        <v>143</v>
      </c>
      <c r="E319" s="179" t="s">
        <v>388</v>
      </c>
      <c r="F319" s="180" t="s">
        <v>389</v>
      </c>
      <c r="G319" s="181" t="s">
        <v>194</v>
      </c>
      <c r="H319" s="182">
        <v>25.800000000000001</v>
      </c>
      <c r="I319" s="183"/>
      <c r="J319" s="184">
        <f>ROUND(I319*H319,2)</f>
        <v>0</v>
      </c>
      <c r="K319" s="180" t="s">
        <v>147</v>
      </c>
      <c r="L319" s="37"/>
      <c r="M319" s="185" t="s">
        <v>1</v>
      </c>
      <c r="N319" s="186" t="s">
        <v>38</v>
      </c>
      <c r="O319" s="75"/>
      <c r="P319" s="187">
        <f>O319*H319</f>
        <v>0</v>
      </c>
      <c r="Q319" s="187">
        <v>0</v>
      </c>
      <c r="R319" s="187">
        <f>Q319*H319</f>
        <v>0</v>
      </c>
      <c r="S319" s="187">
        <v>0</v>
      </c>
      <c r="T319" s="188">
        <f>S319*H319</f>
        <v>0</v>
      </c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R319" s="189" t="s">
        <v>148</v>
      </c>
      <c r="AT319" s="189" t="s">
        <v>143</v>
      </c>
      <c r="AU319" s="189" t="s">
        <v>82</v>
      </c>
      <c r="AY319" s="17" t="s">
        <v>141</v>
      </c>
      <c r="BE319" s="190">
        <f>IF(N319="základní",J319,0)</f>
        <v>0</v>
      </c>
      <c r="BF319" s="190">
        <f>IF(N319="snížená",J319,0)</f>
        <v>0</v>
      </c>
      <c r="BG319" s="190">
        <f>IF(N319="zákl. přenesená",J319,0)</f>
        <v>0</v>
      </c>
      <c r="BH319" s="190">
        <f>IF(N319="sníž. přenesená",J319,0)</f>
        <v>0</v>
      </c>
      <c r="BI319" s="190">
        <f>IF(N319="nulová",J319,0)</f>
        <v>0</v>
      </c>
      <c r="BJ319" s="17" t="s">
        <v>80</v>
      </c>
      <c r="BK319" s="190">
        <f>ROUND(I319*H319,2)</f>
        <v>0</v>
      </c>
      <c r="BL319" s="17" t="s">
        <v>148</v>
      </c>
      <c r="BM319" s="189" t="s">
        <v>369</v>
      </c>
    </row>
    <row r="320" s="2" customFormat="1">
      <c r="A320" s="36"/>
      <c r="B320" s="37"/>
      <c r="C320" s="36"/>
      <c r="D320" s="191" t="s">
        <v>149</v>
      </c>
      <c r="E320" s="36"/>
      <c r="F320" s="192" t="s">
        <v>389</v>
      </c>
      <c r="G320" s="36"/>
      <c r="H320" s="36"/>
      <c r="I320" s="193"/>
      <c r="J320" s="36"/>
      <c r="K320" s="36"/>
      <c r="L320" s="37"/>
      <c r="M320" s="194"/>
      <c r="N320" s="195"/>
      <c r="O320" s="75"/>
      <c r="P320" s="75"/>
      <c r="Q320" s="75"/>
      <c r="R320" s="75"/>
      <c r="S320" s="75"/>
      <c r="T320" s="76"/>
      <c r="U320" s="36"/>
      <c r="V320" s="36"/>
      <c r="W320" s="36"/>
      <c r="X320" s="36"/>
      <c r="Y320" s="36"/>
      <c r="Z320" s="36"/>
      <c r="AA320" s="36"/>
      <c r="AB320" s="36"/>
      <c r="AC320" s="36"/>
      <c r="AD320" s="36"/>
      <c r="AE320" s="36"/>
      <c r="AT320" s="17" t="s">
        <v>149</v>
      </c>
      <c r="AU320" s="17" t="s">
        <v>82</v>
      </c>
    </row>
    <row r="321" s="13" customFormat="1">
      <c r="A321" s="13"/>
      <c r="B321" s="196"/>
      <c r="C321" s="13"/>
      <c r="D321" s="191" t="s">
        <v>150</v>
      </c>
      <c r="E321" s="197" t="s">
        <v>1</v>
      </c>
      <c r="F321" s="198" t="s">
        <v>391</v>
      </c>
      <c r="G321" s="13"/>
      <c r="H321" s="199">
        <v>25.800000000000001</v>
      </c>
      <c r="I321" s="200"/>
      <c r="J321" s="13"/>
      <c r="K321" s="13"/>
      <c r="L321" s="196"/>
      <c r="M321" s="201"/>
      <c r="N321" s="202"/>
      <c r="O321" s="202"/>
      <c r="P321" s="202"/>
      <c r="Q321" s="202"/>
      <c r="R321" s="202"/>
      <c r="S321" s="202"/>
      <c r="T321" s="20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197" t="s">
        <v>150</v>
      </c>
      <c r="AU321" s="197" t="s">
        <v>82</v>
      </c>
      <c r="AV321" s="13" t="s">
        <v>82</v>
      </c>
      <c r="AW321" s="13" t="s">
        <v>30</v>
      </c>
      <c r="AX321" s="13" t="s">
        <v>73</v>
      </c>
      <c r="AY321" s="197" t="s">
        <v>141</v>
      </c>
    </row>
    <row r="322" s="14" customFormat="1">
      <c r="A322" s="14"/>
      <c r="B322" s="204"/>
      <c r="C322" s="14"/>
      <c r="D322" s="191" t="s">
        <v>150</v>
      </c>
      <c r="E322" s="205" t="s">
        <v>1</v>
      </c>
      <c r="F322" s="206" t="s">
        <v>153</v>
      </c>
      <c r="G322" s="14"/>
      <c r="H322" s="207">
        <v>25.800000000000001</v>
      </c>
      <c r="I322" s="208"/>
      <c r="J322" s="14"/>
      <c r="K322" s="14"/>
      <c r="L322" s="204"/>
      <c r="M322" s="209"/>
      <c r="N322" s="210"/>
      <c r="O322" s="210"/>
      <c r="P322" s="210"/>
      <c r="Q322" s="210"/>
      <c r="R322" s="210"/>
      <c r="S322" s="210"/>
      <c r="T322" s="211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05" t="s">
        <v>150</v>
      </c>
      <c r="AU322" s="205" t="s">
        <v>82</v>
      </c>
      <c r="AV322" s="14" t="s">
        <v>148</v>
      </c>
      <c r="AW322" s="14" t="s">
        <v>30</v>
      </c>
      <c r="AX322" s="14" t="s">
        <v>80</v>
      </c>
      <c r="AY322" s="205" t="s">
        <v>141</v>
      </c>
    </row>
    <row r="323" s="2" customFormat="1" ht="16.5" customHeight="1">
      <c r="A323" s="36"/>
      <c r="B323" s="177"/>
      <c r="C323" s="178" t="s">
        <v>255</v>
      </c>
      <c r="D323" s="178" t="s">
        <v>143</v>
      </c>
      <c r="E323" s="179" t="s">
        <v>393</v>
      </c>
      <c r="F323" s="180" t="s">
        <v>394</v>
      </c>
      <c r="G323" s="181" t="s">
        <v>169</v>
      </c>
      <c r="H323" s="182">
        <v>6.4459999999999997</v>
      </c>
      <c r="I323" s="183"/>
      <c r="J323" s="184">
        <f>ROUND(I323*H323,2)</f>
        <v>0</v>
      </c>
      <c r="K323" s="180" t="s">
        <v>147</v>
      </c>
      <c r="L323" s="37"/>
      <c r="M323" s="185" t="s">
        <v>1</v>
      </c>
      <c r="N323" s="186" t="s">
        <v>38</v>
      </c>
      <c r="O323" s="75"/>
      <c r="P323" s="187">
        <f>O323*H323</f>
        <v>0</v>
      </c>
      <c r="Q323" s="187">
        <v>0</v>
      </c>
      <c r="R323" s="187">
        <f>Q323*H323</f>
        <v>0</v>
      </c>
      <c r="S323" s="187">
        <v>0</v>
      </c>
      <c r="T323" s="188">
        <f>S323*H323</f>
        <v>0</v>
      </c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R323" s="189" t="s">
        <v>148</v>
      </c>
      <c r="AT323" s="189" t="s">
        <v>143</v>
      </c>
      <c r="AU323" s="189" t="s">
        <v>82</v>
      </c>
      <c r="AY323" s="17" t="s">
        <v>141</v>
      </c>
      <c r="BE323" s="190">
        <f>IF(N323="základní",J323,0)</f>
        <v>0</v>
      </c>
      <c r="BF323" s="190">
        <f>IF(N323="snížená",J323,0)</f>
        <v>0</v>
      </c>
      <c r="BG323" s="190">
        <f>IF(N323="zákl. přenesená",J323,0)</f>
        <v>0</v>
      </c>
      <c r="BH323" s="190">
        <f>IF(N323="sníž. přenesená",J323,0)</f>
        <v>0</v>
      </c>
      <c r="BI323" s="190">
        <f>IF(N323="nulová",J323,0)</f>
        <v>0</v>
      </c>
      <c r="BJ323" s="17" t="s">
        <v>80</v>
      </c>
      <c r="BK323" s="190">
        <f>ROUND(I323*H323,2)</f>
        <v>0</v>
      </c>
      <c r="BL323" s="17" t="s">
        <v>148</v>
      </c>
      <c r="BM323" s="189" t="s">
        <v>373</v>
      </c>
    </row>
    <row r="324" s="2" customFormat="1">
      <c r="A324" s="36"/>
      <c r="B324" s="37"/>
      <c r="C324" s="36"/>
      <c r="D324" s="191" t="s">
        <v>149</v>
      </c>
      <c r="E324" s="36"/>
      <c r="F324" s="192" t="s">
        <v>394</v>
      </c>
      <c r="G324" s="36"/>
      <c r="H324" s="36"/>
      <c r="I324" s="193"/>
      <c r="J324" s="36"/>
      <c r="K324" s="36"/>
      <c r="L324" s="37"/>
      <c r="M324" s="194"/>
      <c r="N324" s="195"/>
      <c r="O324" s="75"/>
      <c r="P324" s="75"/>
      <c r="Q324" s="75"/>
      <c r="R324" s="75"/>
      <c r="S324" s="75"/>
      <c r="T324" s="76"/>
      <c r="U324" s="36"/>
      <c r="V324" s="36"/>
      <c r="W324" s="36"/>
      <c r="X324" s="36"/>
      <c r="Y324" s="36"/>
      <c r="Z324" s="36"/>
      <c r="AA324" s="36"/>
      <c r="AB324" s="36"/>
      <c r="AC324" s="36"/>
      <c r="AD324" s="36"/>
      <c r="AE324" s="36"/>
      <c r="AT324" s="17" t="s">
        <v>149</v>
      </c>
      <c r="AU324" s="17" t="s">
        <v>82</v>
      </c>
    </row>
    <row r="325" s="2" customFormat="1" ht="24.15" customHeight="1">
      <c r="A325" s="36"/>
      <c r="B325" s="177"/>
      <c r="C325" s="178" t="s">
        <v>375</v>
      </c>
      <c r="D325" s="178" t="s">
        <v>143</v>
      </c>
      <c r="E325" s="179" t="s">
        <v>396</v>
      </c>
      <c r="F325" s="180" t="s">
        <v>397</v>
      </c>
      <c r="G325" s="181" t="s">
        <v>278</v>
      </c>
      <c r="H325" s="182">
        <v>220</v>
      </c>
      <c r="I325" s="183"/>
      <c r="J325" s="184">
        <f>ROUND(I325*H325,2)</f>
        <v>0</v>
      </c>
      <c r="K325" s="180" t="s">
        <v>147</v>
      </c>
      <c r="L325" s="37"/>
      <c r="M325" s="185" t="s">
        <v>1</v>
      </c>
      <c r="N325" s="186" t="s">
        <v>38</v>
      </c>
      <c r="O325" s="75"/>
      <c r="P325" s="187">
        <f>O325*H325</f>
        <v>0</v>
      </c>
      <c r="Q325" s="187">
        <v>0</v>
      </c>
      <c r="R325" s="187">
        <f>Q325*H325</f>
        <v>0</v>
      </c>
      <c r="S325" s="187">
        <v>0</v>
      </c>
      <c r="T325" s="188">
        <f>S325*H325</f>
        <v>0</v>
      </c>
      <c r="U325" s="36"/>
      <c r="V325" s="36"/>
      <c r="W325" s="36"/>
      <c r="X325" s="36"/>
      <c r="Y325" s="36"/>
      <c r="Z325" s="36"/>
      <c r="AA325" s="36"/>
      <c r="AB325" s="36"/>
      <c r="AC325" s="36"/>
      <c r="AD325" s="36"/>
      <c r="AE325" s="36"/>
      <c r="AR325" s="189" t="s">
        <v>148</v>
      </c>
      <c r="AT325" s="189" t="s">
        <v>143</v>
      </c>
      <c r="AU325" s="189" t="s">
        <v>82</v>
      </c>
      <c r="AY325" s="17" t="s">
        <v>141</v>
      </c>
      <c r="BE325" s="190">
        <f>IF(N325="základní",J325,0)</f>
        <v>0</v>
      </c>
      <c r="BF325" s="190">
        <f>IF(N325="snížená",J325,0)</f>
        <v>0</v>
      </c>
      <c r="BG325" s="190">
        <f>IF(N325="zákl. přenesená",J325,0)</f>
        <v>0</v>
      </c>
      <c r="BH325" s="190">
        <f>IF(N325="sníž. přenesená",J325,0)</f>
        <v>0</v>
      </c>
      <c r="BI325" s="190">
        <f>IF(N325="nulová",J325,0)</f>
        <v>0</v>
      </c>
      <c r="BJ325" s="17" t="s">
        <v>80</v>
      </c>
      <c r="BK325" s="190">
        <f>ROUND(I325*H325,2)</f>
        <v>0</v>
      </c>
      <c r="BL325" s="17" t="s">
        <v>148</v>
      </c>
      <c r="BM325" s="189" t="s">
        <v>378</v>
      </c>
    </row>
    <row r="326" s="2" customFormat="1">
      <c r="A326" s="36"/>
      <c r="B326" s="37"/>
      <c r="C326" s="36"/>
      <c r="D326" s="191" t="s">
        <v>149</v>
      </c>
      <c r="E326" s="36"/>
      <c r="F326" s="192" t="s">
        <v>397</v>
      </c>
      <c r="G326" s="36"/>
      <c r="H326" s="36"/>
      <c r="I326" s="193"/>
      <c r="J326" s="36"/>
      <c r="K326" s="36"/>
      <c r="L326" s="37"/>
      <c r="M326" s="194"/>
      <c r="N326" s="195"/>
      <c r="O326" s="75"/>
      <c r="P326" s="75"/>
      <c r="Q326" s="75"/>
      <c r="R326" s="75"/>
      <c r="S326" s="75"/>
      <c r="T326" s="76"/>
      <c r="U326" s="36"/>
      <c r="V326" s="36"/>
      <c r="W326" s="36"/>
      <c r="X326" s="36"/>
      <c r="Y326" s="36"/>
      <c r="Z326" s="36"/>
      <c r="AA326" s="36"/>
      <c r="AB326" s="36"/>
      <c r="AC326" s="36"/>
      <c r="AD326" s="36"/>
      <c r="AE326" s="36"/>
      <c r="AT326" s="17" t="s">
        <v>149</v>
      </c>
      <c r="AU326" s="17" t="s">
        <v>82</v>
      </c>
    </row>
    <row r="327" s="13" customFormat="1">
      <c r="A327" s="13"/>
      <c r="B327" s="196"/>
      <c r="C327" s="13"/>
      <c r="D327" s="191" t="s">
        <v>150</v>
      </c>
      <c r="E327" s="197" t="s">
        <v>1</v>
      </c>
      <c r="F327" s="198" t="s">
        <v>399</v>
      </c>
      <c r="G327" s="13"/>
      <c r="H327" s="199">
        <v>220</v>
      </c>
      <c r="I327" s="200"/>
      <c r="J327" s="13"/>
      <c r="K327" s="13"/>
      <c r="L327" s="196"/>
      <c r="M327" s="201"/>
      <c r="N327" s="202"/>
      <c r="O327" s="202"/>
      <c r="P327" s="202"/>
      <c r="Q327" s="202"/>
      <c r="R327" s="202"/>
      <c r="S327" s="202"/>
      <c r="T327" s="20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197" t="s">
        <v>150</v>
      </c>
      <c r="AU327" s="197" t="s">
        <v>82</v>
      </c>
      <c r="AV327" s="13" t="s">
        <v>82</v>
      </c>
      <c r="AW327" s="13" t="s">
        <v>30</v>
      </c>
      <c r="AX327" s="13" t="s">
        <v>73</v>
      </c>
      <c r="AY327" s="197" t="s">
        <v>141</v>
      </c>
    </row>
    <row r="328" s="14" customFormat="1">
      <c r="A328" s="14"/>
      <c r="B328" s="204"/>
      <c r="C328" s="14"/>
      <c r="D328" s="191" t="s">
        <v>150</v>
      </c>
      <c r="E328" s="205" t="s">
        <v>1</v>
      </c>
      <c r="F328" s="206" t="s">
        <v>153</v>
      </c>
      <c r="G328" s="14"/>
      <c r="H328" s="207">
        <v>220</v>
      </c>
      <c r="I328" s="208"/>
      <c r="J328" s="14"/>
      <c r="K328" s="14"/>
      <c r="L328" s="204"/>
      <c r="M328" s="209"/>
      <c r="N328" s="210"/>
      <c r="O328" s="210"/>
      <c r="P328" s="210"/>
      <c r="Q328" s="210"/>
      <c r="R328" s="210"/>
      <c r="S328" s="210"/>
      <c r="T328" s="211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05" t="s">
        <v>150</v>
      </c>
      <c r="AU328" s="205" t="s">
        <v>82</v>
      </c>
      <c r="AV328" s="14" t="s">
        <v>148</v>
      </c>
      <c r="AW328" s="14" t="s">
        <v>30</v>
      </c>
      <c r="AX328" s="14" t="s">
        <v>80</v>
      </c>
      <c r="AY328" s="205" t="s">
        <v>141</v>
      </c>
    </row>
    <row r="329" s="2" customFormat="1" ht="16.5" customHeight="1">
      <c r="A329" s="36"/>
      <c r="B329" s="177"/>
      <c r="C329" s="178" t="s">
        <v>265</v>
      </c>
      <c r="D329" s="178" t="s">
        <v>143</v>
      </c>
      <c r="E329" s="179" t="s">
        <v>401</v>
      </c>
      <c r="F329" s="180" t="s">
        <v>402</v>
      </c>
      <c r="G329" s="181" t="s">
        <v>159</v>
      </c>
      <c r="H329" s="182">
        <v>14.27</v>
      </c>
      <c r="I329" s="183"/>
      <c r="J329" s="184">
        <f>ROUND(I329*H329,2)</f>
        <v>0</v>
      </c>
      <c r="K329" s="180" t="s">
        <v>147</v>
      </c>
      <c r="L329" s="37"/>
      <c r="M329" s="185" t="s">
        <v>1</v>
      </c>
      <c r="N329" s="186" t="s">
        <v>38</v>
      </c>
      <c r="O329" s="75"/>
      <c r="P329" s="187">
        <f>O329*H329</f>
        <v>0</v>
      </c>
      <c r="Q329" s="187">
        <v>0</v>
      </c>
      <c r="R329" s="187">
        <f>Q329*H329</f>
        <v>0</v>
      </c>
      <c r="S329" s="187">
        <v>0</v>
      </c>
      <c r="T329" s="188">
        <f>S329*H329</f>
        <v>0</v>
      </c>
      <c r="U329" s="36"/>
      <c r="V329" s="36"/>
      <c r="W329" s="36"/>
      <c r="X329" s="36"/>
      <c r="Y329" s="36"/>
      <c r="Z329" s="36"/>
      <c r="AA329" s="36"/>
      <c r="AB329" s="36"/>
      <c r="AC329" s="36"/>
      <c r="AD329" s="36"/>
      <c r="AE329" s="36"/>
      <c r="AR329" s="189" t="s">
        <v>148</v>
      </c>
      <c r="AT329" s="189" t="s">
        <v>143</v>
      </c>
      <c r="AU329" s="189" t="s">
        <v>82</v>
      </c>
      <c r="AY329" s="17" t="s">
        <v>141</v>
      </c>
      <c r="BE329" s="190">
        <f>IF(N329="základní",J329,0)</f>
        <v>0</v>
      </c>
      <c r="BF329" s="190">
        <f>IF(N329="snížená",J329,0)</f>
        <v>0</v>
      </c>
      <c r="BG329" s="190">
        <f>IF(N329="zákl. přenesená",J329,0)</f>
        <v>0</v>
      </c>
      <c r="BH329" s="190">
        <f>IF(N329="sníž. přenesená",J329,0)</f>
        <v>0</v>
      </c>
      <c r="BI329" s="190">
        <f>IF(N329="nulová",J329,0)</f>
        <v>0</v>
      </c>
      <c r="BJ329" s="17" t="s">
        <v>80</v>
      </c>
      <c r="BK329" s="190">
        <f>ROUND(I329*H329,2)</f>
        <v>0</v>
      </c>
      <c r="BL329" s="17" t="s">
        <v>148</v>
      </c>
      <c r="BM329" s="189" t="s">
        <v>382</v>
      </c>
    </row>
    <row r="330" s="2" customFormat="1">
      <c r="A330" s="36"/>
      <c r="B330" s="37"/>
      <c r="C330" s="36"/>
      <c r="D330" s="191" t="s">
        <v>149</v>
      </c>
      <c r="E330" s="36"/>
      <c r="F330" s="192" t="s">
        <v>402</v>
      </c>
      <c r="G330" s="36"/>
      <c r="H330" s="36"/>
      <c r="I330" s="193"/>
      <c r="J330" s="36"/>
      <c r="K330" s="36"/>
      <c r="L330" s="37"/>
      <c r="M330" s="194"/>
      <c r="N330" s="195"/>
      <c r="O330" s="75"/>
      <c r="P330" s="75"/>
      <c r="Q330" s="75"/>
      <c r="R330" s="75"/>
      <c r="S330" s="75"/>
      <c r="T330" s="76"/>
      <c r="U330" s="36"/>
      <c r="V330" s="36"/>
      <c r="W330" s="36"/>
      <c r="X330" s="36"/>
      <c r="Y330" s="36"/>
      <c r="Z330" s="36"/>
      <c r="AA330" s="36"/>
      <c r="AB330" s="36"/>
      <c r="AC330" s="36"/>
      <c r="AD330" s="36"/>
      <c r="AE330" s="36"/>
      <c r="AT330" s="17" t="s">
        <v>149</v>
      </c>
      <c r="AU330" s="17" t="s">
        <v>82</v>
      </c>
    </row>
    <row r="331" s="2" customFormat="1" ht="24.15" customHeight="1">
      <c r="A331" s="36"/>
      <c r="B331" s="177"/>
      <c r="C331" s="178" t="s">
        <v>384</v>
      </c>
      <c r="D331" s="178" t="s">
        <v>143</v>
      </c>
      <c r="E331" s="179" t="s">
        <v>404</v>
      </c>
      <c r="F331" s="180" t="s">
        <v>405</v>
      </c>
      <c r="G331" s="181" t="s">
        <v>146</v>
      </c>
      <c r="H331" s="182">
        <v>42.527999999999999</v>
      </c>
      <c r="I331" s="183"/>
      <c r="J331" s="184">
        <f>ROUND(I331*H331,2)</f>
        <v>0</v>
      </c>
      <c r="K331" s="180" t="s">
        <v>147</v>
      </c>
      <c r="L331" s="37"/>
      <c r="M331" s="185" t="s">
        <v>1</v>
      </c>
      <c r="N331" s="186" t="s">
        <v>38</v>
      </c>
      <c r="O331" s="75"/>
      <c r="P331" s="187">
        <f>O331*H331</f>
        <v>0</v>
      </c>
      <c r="Q331" s="187">
        <v>0</v>
      </c>
      <c r="R331" s="187">
        <f>Q331*H331</f>
        <v>0</v>
      </c>
      <c r="S331" s="187">
        <v>0</v>
      </c>
      <c r="T331" s="188">
        <f>S331*H331</f>
        <v>0</v>
      </c>
      <c r="U331" s="36"/>
      <c r="V331" s="36"/>
      <c r="W331" s="36"/>
      <c r="X331" s="36"/>
      <c r="Y331" s="36"/>
      <c r="Z331" s="36"/>
      <c r="AA331" s="36"/>
      <c r="AB331" s="36"/>
      <c r="AC331" s="36"/>
      <c r="AD331" s="36"/>
      <c r="AE331" s="36"/>
      <c r="AR331" s="189" t="s">
        <v>148</v>
      </c>
      <c r="AT331" s="189" t="s">
        <v>143</v>
      </c>
      <c r="AU331" s="189" t="s">
        <v>82</v>
      </c>
      <c r="AY331" s="17" t="s">
        <v>141</v>
      </c>
      <c r="BE331" s="190">
        <f>IF(N331="základní",J331,0)</f>
        <v>0</v>
      </c>
      <c r="BF331" s="190">
        <f>IF(N331="snížená",J331,0)</f>
        <v>0</v>
      </c>
      <c r="BG331" s="190">
        <f>IF(N331="zákl. přenesená",J331,0)</f>
        <v>0</v>
      </c>
      <c r="BH331" s="190">
        <f>IF(N331="sníž. přenesená",J331,0)</f>
        <v>0</v>
      </c>
      <c r="BI331" s="190">
        <f>IF(N331="nulová",J331,0)</f>
        <v>0</v>
      </c>
      <c r="BJ331" s="17" t="s">
        <v>80</v>
      </c>
      <c r="BK331" s="190">
        <f>ROUND(I331*H331,2)</f>
        <v>0</v>
      </c>
      <c r="BL331" s="17" t="s">
        <v>148</v>
      </c>
      <c r="BM331" s="189" t="s">
        <v>387</v>
      </c>
    </row>
    <row r="332" s="2" customFormat="1">
      <c r="A332" s="36"/>
      <c r="B332" s="37"/>
      <c r="C332" s="36"/>
      <c r="D332" s="191" t="s">
        <v>149</v>
      </c>
      <c r="E332" s="36"/>
      <c r="F332" s="192" t="s">
        <v>405</v>
      </c>
      <c r="G332" s="36"/>
      <c r="H332" s="36"/>
      <c r="I332" s="193"/>
      <c r="J332" s="36"/>
      <c r="K332" s="36"/>
      <c r="L332" s="37"/>
      <c r="M332" s="194"/>
      <c r="N332" s="195"/>
      <c r="O332" s="75"/>
      <c r="P332" s="75"/>
      <c r="Q332" s="75"/>
      <c r="R332" s="75"/>
      <c r="S332" s="75"/>
      <c r="T332" s="76"/>
      <c r="U332" s="36"/>
      <c r="V332" s="36"/>
      <c r="W332" s="36"/>
      <c r="X332" s="36"/>
      <c r="Y332" s="36"/>
      <c r="Z332" s="36"/>
      <c r="AA332" s="36"/>
      <c r="AB332" s="36"/>
      <c r="AC332" s="36"/>
      <c r="AD332" s="36"/>
      <c r="AE332" s="36"/>
      <c r="AT332" s="17" t="s">
        <v>149</v>
      </c>
      <c r="AU332" s="17" t="s">
        <v>82</v>
      </c>
    </row>
    <row r="333" s="13" customFormat="1">
      <c r="A333" s="13"/>
      <c r="B333" s="196"/>
      <c r="C333" s="13"/>
      <c r="D333" s="191" t="s">
        <v>150</v>
      </c>
      <c r="E333" s="197" t="s">
        <v>1</v>
      </c>
      <c r="F333" s="198" t="s">
        <v>407</v>
      </c>
      <c r="G333" s="13"/>
      <c r="H333" s="199">
        <v>42.527999999999999</v>
      </c>
      <c r="I333" s="200"/>
      <c r="J333" s="13"/>
      <c r="K333" s="13"/>
      <c r="L333" s="196"/>
      <c r="M333" s="201"/>
      <c r="N333" s="202"/>
      <c r="O333" s="202"/>
      <c r="P333" s="202"/>
      <c r="Q333" s="202"/>
      <c r="R333" s="202"/>
      <c r="S333" s="202"/>
      <c r="T333" s="20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197" t="s">
        <v>150</v>
      </c>
      <c r="AU333" s="197" t="s">
        <v>82</v>
      </c>
      <c r="AV333" s="13" t="s">
        <v>82</v>
      </c>
      <c r="AW333" s="13" t="s">
        <v>30</v>
      </c>
      <c r="AX333" s="13" t="s">
        <v>73</v>
      </c>
      <c r="AY333" s="197" t="s">
        <v>141</v>
      </c>
    </row>
    <row r="334" s="14" customFormat="1">
      <c r="A334" s="14"/>
      <c r="B334" s="204"/>
      <c r="C334" s="14"/>
      <c r="D334" s="191" t="s">
        <v>150</v>
      </c>
      <c r="E334" s="205" t="s">
        <v>1</v>
      </c>
      <c r="F334" s="206" t="s">
        <v>153</v>
      </c>
      <c r="G334" s="14"/>
      <c r="H334" s="207">
        <v>42.527999999999999</v>
      </c>
      <c r="I334" s="208"/>
      <c r="J334" s="14"/>
      <c r="K334" s="14"/>
      <c r="L334" s="204"/>
      <c r="M334" s="209"/>
      <c r="N334" s="210"/>
      <c r="O334" s="210"/>
      <c r="P334" s="210"/>
      <c r="Q334" s="210"/>
      <c r="R334" s="210"/>
      <c r="S334" s="210"/>
      <c r="T334" s="211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05" t="s">
        <v>150</v>
      </c>
      <c r="AU334" s="205" t="s">
        <v>82</v>
      </c>
      <c r="AV334" s="14" t="s">
        <v>148</v>
      </c>
      <c r="AW334" s="14" t="s">
        <v>30</v>
      </c>
      <c r="AX334" s="14" t="s">
        <v>80</v>
      </c>
      <c r="AY334" s="205" t="s">
        <v>141</v>
      </c>
    </row>
    <row r="335" s="2" customFormat="1" ht="33" customHeight="1">
      <c r="A335" s="36"/>
      <c r="B335" s="177"/>
      <c r="C335" s="178" t="s">
        <v>268</v>
      </c>
      <c r="D335" s="178" t="s">
        <v>143</v>
      </c>
      <c r="E335" s="179" t="s">
        <v>409</v>
      </c>
      <c r="F335" s="180" t="s">
        <v>410</v>
      </c>
      <c r="G335" s="181" t="s">
        <v>146</v>
      </c>
      <c r="H335" s="182">
        <v>21.164999999999999</v>
      </c>
      <c r="I335" s="183"/>
      <c r="J335" s="184">
        <f>ROUND(I335*H335,2)</f>
        <v>0</v>
      </c>
      <c r="K335" s="180" t="s">
        <v>147</v>
      </c>
      <c r="L335" s="37"/>
      <c r="M335" s="185" t="s">
        <v>1</v>
      </c>
      <c r="N335" s="186" t="s">
        <v>38</v>
      </c>
      <c r="O335" s="75"/>
      <c r="P335" s="187">
        <f>O335*H335</f>
        <v>0</v>
      </c>
      <c r="Q335" s="187">
        <v>0</v>
      </c>
      <c r="R335" s="187">
        <f>Q335*H335</f>
        <v>0</v>
      </c>
      <c r="S335" s="187">
        <v>0</v>
      </c>
      <c r="T335" s="188">
        <f>S335*H335</f>
        <v>0</v>
      </c>
      <c r="U335" s="36"/>
      <c r="V335" s="36"/>
      <c r="W335" s="36"/>
      <c r="X335" s="36"/>
      <c r="Y335" s="36"/>
      <c r="Z335" s="36"/>
      <c r="AA335" s="36"/>
      <c r="AB335" s="36"/>
      <c r="AC335" s="36"/>
      <c r="AD335" s="36"/>
      <c r="AE335" s="36"/>
      <c r="AR335" s="189" t="s">
        <v>148</v>
      </c>
      <c r="AT335" s="189" t="s">
        <v>143</v>
      </c>
      <c r="AU335" s="189" t="s">
        <v>82</v>
      </c>
      <c r="AY335" s="17" t="s">
        <v>141</v>
      </c>
      <c r="BE335" s="190">
        <f>IF(N335="základní",J335,0)</f>
        <v>0</v>
      </c>
      <c r="BF335" s="190">
        <f>IF(N335="snížená",J335,0)</f>
        <v>0</v>
      </c>
      <c r="BG335" s="190">
        <f>IF(N335="zákl. přenesená",J335,0)</f>
        <v>0</v>
      </c>
      <c r="BH335" s="190">
        <f>IF(N335="sníž. přenesená",J335,0)</f>
        <v>0</v>
      </c>
      <c r="BI335" s="190">
        <f>IF(N335="nulová",J335,0)</f>
        <v>0</v>
      </c>
      <c r="BJ335" s="17" t="s">
        <v>80</v>
      </c>
      <c r="BK335" s="190">
        <f>ROUND(I335*H335,2)</f>
        <v>0</v>
      </c>
      <c r="BL335" s="17" t="s">
        <v>148</v>
      </c>
      <c r="BM335" s="189" t="s">
        <v>390</v>
      </c>
    </row>
    <row r="336" s="2" customFormat="1">
      <c r="A336" s="36"/>
      <c r="B336" s="37"/>
      <c r="C336" s="36"/>
      <c r="D336" s="191" t="s">
        <v>149</v>
      </c>
      <c r="E336" s="36"/>
      <c r="F336" s="192" t="s">
        <v>410</v>
      </c>
      <c r="G336" s="36"/>
      <c r="H336" s="36"/>
      <c r="I336" s="193"/>
      <c r="J336" s="36"/>
      <c r="K336" s="36"/>
      <c r="L336" s="37"/>
      <c r="M336" s="194"/>
      <c r="N336" s="195"/>
      <c r="O336" s="75"/>
      <c r="P336" s="75"/>
      <c r="Q336" s="75"/>
      <c r="R336" s="75"/>
      <c r="S336" s="75"/>
      <c r="T336" s="76"/>
      <c r="U336" s="36"/>
      <c r="V336" s="36"/>
      <c r="W336" s="36"/>
      <c r="X336" s="36"/>
      <c r="Y336" s="36"/>
      <c r="Z336" s="36"/>
      <c r="AA336" s="36"/>
      <c r="AB336" s="36"/>
      <c r="AC336" s="36"/>
      <c r="AD336" s="36"/>
      <c r="AE336" s="36"/>
      <c r="AT336" s="17" t="s">
        <v>149</v>
      </c>
      <c r="AU336" s="17" t="s">
        <v>82</v>
      </c>
    </row>
    <row r="337" s="13" customFormat="1">
      <c r="A337" s="13"/>
      <c r="B337" s="196"/>
      <c r="C337" s="13"/>
      <c r="D337" s="191" t="s">
        <v>150</v>
      </c>
      <c r="E337" s="197" t="s">
        <v>1</v>
      </c>
      <c r="F337" s="198" t="s">
        <v>806</v>
      </c>
      <c r="G337" s="13"/>
      <c r="H337" s="199">
        <v>6.9089999999999998</v>
      </c>
      <c r="I337" s="200"/>
      <c r="J337" s="13"/>
      <c r="K337" s="13"/>
      <c r="L337" s="196"/>
      <c r="M337" s="201"/>
      <c r="N337" s="202"/>
      <c r="O337" s="202"/>
      <c r="P337" s="202"/>
      <c r="Q337" s="202"/>
      <c r="R337" s="202"/>
      <c r="S337" s="202"/>
      <c r="T337" s="20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197" t="s">
        <v>150</v>
      </c>
      <c r="AU337" s="197" t="s">
        <v>82</v>
      </c>
      <c r="AV337" s="13" t="s">
        <v>82</v>
      </c>
      <c r="AW337" s="13" t="s">
        <v>30</v>
      </c>
      <c r="AX337" s="13" t="s">
        <v>73</v>
      </c>
      <c r="AY337" s="197" t="s">
        <v>141</v>
      </c>
    </row>
    <row r="338" s="13" customFormat="1">
      <c r="A338" s="13"/>
      <c r="B338" s="196"/>
      <c r="C338" s="13"/>
      <c r="D338" s="191" t="s">
        <v>150</v>
      </c>
      <c r="E338" s="197" t="s">
        <v>1</v>
      </c>
      <c r="F338" s="198" t="s">
        <v>807</v>
      </c>
      <c r="G338" s="13"/>
      <c r="H338" s="199">
        <v>6.9960000000000004</v>
      </c>
      <c r="I338" s="200"/>
      <c r="J338" s="13"/>
      <c r="K338" s="13"/>
      <c r="L338" s="196"/>
      <c r="M338" s="201"/>
      <c r="N338" s="202"/>
      <c r="O338" s="202"/>
      <c r="P338" s="202"/>
      <c r="Q338" s="202"/>
      <c r="R338" s="202"/>
      <c r="S338" s="202"/>
      <c r="T338" s="20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197" t="s">
        <v>150</v>
      </c>
      <c r="AU338" s="197" t="s">
        <v>82</v>
      </c>
      <c r="AV338" s="13" t="s">
        <v>82</v>
      </c>
      <c r="AW338" s="13" t="s">
        <v>30</v>
      </c>
      <c r="AX338" s="13" t="s">
        <v>73</v>
      </c>
      <c r="AY338" s="197" t="s">
        <v>141</v>
      </c>
    </row>
    <row r="339" s="13" customFormat="1">
      <c r="A339" s="13"/>
      <c r="B339" s="196"/>
      <c r="C339" s="13"/>
      <c r="D339" s="191" t="s">
        <v>150</v>
      </c>
      <c r="E339" s="197" t="s">
        <v>1</v>
      </c>
      <c r="F339" s="198" t="s">
        <v>808</v>
      </c>
      <c r="G339" s="13"/>
      <c r="H339" s="199">
        <v>7.2599999999999998</v>
      </c>
      <c r="I339" s="200"/>
      <c r="J339" s="13"/>
      <c r="K339" s="13"/>
      <c r="L339" s="196"/>
      <c r="M339" s="201"/>
      <c r="N339" s="202"/>
      <c r="O339" s="202"/>
      <c r="P339" s="202"/>
      <c r="Q339" s="202"/>
      <c r="R339" s="202"/>
      <c r="S339" s="202"/>
      <c r="T339" s="20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197" t="s">
        <v>150</v>
      </c>
      <c r="AU339" s="197" t="s">
        <v>82</v>
      </c>
      <c r="AV339" s="13" t="s">
        <v>82</v>
      </c>
      <c r="AW339" s="13" t="s">
        <v>30</v>
      </c>
      <c r="AX339" s="13" t="s">
        <v>73</v>
      </c>
      <c r="AY339" s="197" t="s">
        <v>141</v>
      </c>
    </row>
    <row r="340" s="14" customFormat="1">
      <c r="A340" s="14"/>
      <c r="B340" s="204"/>
      <c r="C340" s="14"/>
      <c r="D340" s="191" t="s">
        <v>150</v>
      </c>
      <c r="E340" s="205" t="s">
        <v>1</v>
      </c>
      <c r="F340" s="206" t="s">
        <v>153</v>
      </c>
      <c r="G340" s="14"/>
      <c r="H340" s="207">
        <v>21.164999999999999</v>
      </c>
      <c r="I340" s="208"/>
      <c r="J340" s="14"/>
      <c r="K340" s="14"/>
      <c r="L340" s="204"/>
      <c r="M340" s="209"/>
      <c r="N340" s="210"/>
      <c r="O340" s="210"/>
      <c r="P340" s="210"/>
      <c r="Q340" s="210"/>
      <c r="R340" s="210"/>
      <c r="S340" s="210"/>
      <c r="T340" s="211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05" t="s">
        <v>150</v>
      </c>
      <c r="AU340" s="205" t="s">
        <v>82</v>
      </c>
      <c r="AV340" s="14" t="s">
        <v>148</v>
      </c>
      <c r="AW340" s="14" t="s">
        <v>30</v>
      </c>
      <c r="AX340" s="14" t="s">
        <v>80</v>
      </c>
      <c r="AY340" s="205" t="s">
        <v>141</v>
      </c>
    </row>
    <row r="341" s="2" customFormat="1" ht="24.15" customHeight="1">
      <c r="A341" s="36"/>
      <c r="B341" s="177"/>
      <c r="C341" s="178" t="s">
        <v>392</v>
      </c>
      <c r="D341" s="178" t="s">
        <v>143</v>
      </c>
      <c r="E341" s="179" t="s">
        <v>416</v>
      </c>
      <c r="F341" s="180" t="s">
        <v>417</v>
      </c>
      <c r="G341" s="181" t="s">
        <v>146</v>
      </c>
      <c r="H341" s="182">
        <v>4.2329999999999997</v>
      </c>
      <c r="I341" s="183"/>
      <c r="J341" s="184">
        <f>ROUND(I341*H341,2)</f>
        <v>0</v>
      </c>
      <c r="K341" s="180" t="s">
        <v>147</v>
      </c>
      <c r="L341" s="37"/>
      <c r="M341" s="185" t="s">
        <v>1</v>
      </c>
      <c r="N341" s="186" t="s">
        <v>38</v>
      </c>
      <c r="O341" s="75"/>
      <c r="P341" s="187">
        <f>O341*H341</f>
        <v>0</v>
      </c>
      <c r="Q341" s="187">
        <v>0</v>
      </c>
      <c r="R341" s="187">
        <f>Q341*H341</f>
        <v>0</v>
      </c>
      <c r="S341" s="187">
        <v>0</v>
      </c>
      <c r="T341" s="188">
        <f>S341*H341</f>
        <v>0</v>
      </c>
      <c r="U341" s="36"/>
      <c r="V341" s="36"/>
      <c r="W341" s="36"/>
      <c r="X341" s="36"/>
      <c r="Y341" s="36"/>
      <c r="Z341" s="36"/>
      <c r="AA341" s="36"/>
      <c r="AB341" s="36"/>
      <c r="AC341" s="36"/>
      <c r="AD341" s="36"/>
      <c r="AE341" s="36"/>
      <c r="AR341" s="189" t="s">
        <v>148</v>
      </c>
      <c r="AT341" s="189" t="s">
        <v>143</v>
      </c>
      <c r="AU341" s="189" t="s">
        <v>82</v>
      </c>
      <c r="AY341" s="17" t="s">
        <v>141</v>
      </c>
      <c r="BE341" s="190">
        <f>IF(N341="základní",J341,0)</f>
        <v>0</v>
      </c>
      <c r="BF341" s="190">
        <f>IF(N341="snížená",J341,0)</f>
        <v>0</v>
      </c>
      <c r="BG341" s="190">
        <f>IF(N341="zákl. přenesená",J341,0)</f>
        <v>0</v>
      </c>
      <c r="BH341" s="190">
        <f>IF(N341="sníž. přenesená",J341,0)</f>
        <v>0</v>
      </c>
      <c r="BI341" s="190">
        <f>IF(N341="nulová",J341,0)</f>
        <v>0</v>
      </c>
      <c r="BJ341" s="17" t="s">
        <v>80</v>
      </c>
      <c r="BK341" s="190">
        <f>ROUND(I341*H341,2)</f>
        <v>0</v>
      </c>
      <c r="BL341" s="17" t="s">
        <v>148</v>
      </c>
      <c r="BM341" s="189" t="s">
        <v>395</v>
      </c>
    </row>
    <row r="342" s="2" customFormat="1">
      <c r="A342" s="36"/>
      <c r="B342" s="37"/>
      <c r="C342" s="36"/>
      <c r="D342" s="191" t="s">
        <v>149</v>
      </c>
      <c r="E342" s="36"/>
      <c r="F342" s="192" t="s">
        <v>417</v>
      </c>
      <c r="G342" s="36"/>
      <c r="H342" s="36"/>
      <c r="I342" s="193"/>
      <c r="J342" s="36"/>
      <c r="K342" s="36"/>
      <c r="L342" s="37"/>
      <c r="M342" s="194"/>
      <c r="N342" s="195"/>
      <c r="O342" s="75"/>
      <c r="P342" s="75"/>
      <c r="Q342" s="75"/>
      <c r="R342" s="75"/>
      <c r="S342" s="75"/>
      <c r="T342" s="76"/>
      <c r="U342" s="36"/>
      <c r="V342" s="36"/>
      <c r="W342" s="36"/>
      <c r="X342" s="36"/>
      <c r="Y342" s="36"/>
      <c r="Z342" s="36"/>
      <c r="AA342" s="36"/>
      <c r="AB342" s="36"/>
      <c r="AC342" s="36"/>
      <c r="AD342" s="36"/>
      <c r="AE342" s="36"/>
      <c r="AT342" s="17" t="s">
        <v>149</v>
      </c>
      <c r="AU342" s="17" t="s">
        <v>82</v>
      </c>
    </row>
    <row r="343" s="13" customFormat="1">
      <c r="A343" s="13"/>
      <c r="B343" s="196"/>
      <c r="C343" s="13"/>
      <c r="D343" s="191" t="s">
        <v>150</v>
      </c>
      <c r="E343" s="197" t="s">
        <v>1</v>
      </c>
      <c r="F343" s="198" t="s">
        <v>809</v>
      </c>
      <c r="G343" s="13"/>
      <c r="H343" s="199">
        <v>4.2329999999999997</v>
      </c>
      <c r="I343" s="200"/>
      <c r="J343" s="13"/>
      <c r="K343" s="13"/>
      <c r="L343" s="196"/>
      <c r="M343" s="201"/>
      <c r="N343" s="202"/>
      <c r="O343" s="202"/>
      <c r="P343" s="202"/>
      <c r="Q343" s="202"/>
      <c r="R343" s="202"/>
      <c r="S343" s="202"/>
      <c r="T343" s="20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197" t="s">
        <v>150</v>
      </c>
      <c r="AU343" s="197" t="s">
        <v>82</v>
      </c>
      <c r="AV343" s="13" t="s">
        <v>82</v>
      </c>
      <c r="AW343" s="13" t="s">
        <v>30</v>
      </c>
      <c r="AX343" s="13" t="s">
        <v>73</v>
      </c>
      <c r="AY343" s="197" t="s">
        <v>141</v>
      </c>
    </row>
    <row r="344" s="14" customFormat="1">
      <c r="A344" s="14"/>
      <c r="B344" s="204"/>
      <c r="C344" s="14"/>
      <c r="D344" s="191" t="s">
        <v>150</v>
      </c>
      <c r="E344" s="205" t="s">
        <v>1</v>
      </c>
      <c r="F344" s="206" t="s">
        <v>153</v>
      </c>
      <c r="G344" s="14"/>
      <c r="H344" s="207">
        <v>4.2329999999999997</v>
      </c>
      <c r="I344" s="208"/>
      <c r="J344" s="14"/>
      <c r="K344" s="14"/>
      <c r="L344" s="204"/>
      <c r="M344" s="209"/>
      <c r="N344" s="210"/>
      <c r="O344" s="210"/>
      <c r="P344" s="210"/>
      <c r="Q344" s="210"/>
      <c r="R344" s="210"/>
      <c r="S344" s="210"/>
      <c r="T344" s="211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05" t="s">
        <v>150</v>
      </c>
      <c r="AU344" s="205" t="s">
        <v>82</v>
      </c>
      <c r="AV344" s="14" t="s">
        <v>148</v>
      </c>
      <c r="AW344" s="14" t="s">
        <v>30</v>
      </c>
      <c r="AX344" s="14" t="s">
        <v>80</v>
      </c>
      <c r="AY344" s="205" t="s">
        <v>141</v>
      </c>
    </row>
    <row r="345" s="2" customFormat="1" ht="24.15" customHeight="1">
      <c r="A345" s="36"/>
      <c r="B345" s="177"/>
      <c r="C345" s="178" t="s">
        <v>274</v>
      </c>
      <c r="D345" s="178" t="s">
        <v>143</v>
      </c>
      <c r="E345" s="179" t="s">
        <v>421</v>
      </c>
      <c r="F345" s="180" t="s">
        <v>422</v>
      </c>
      <c r="G345" s="181" t="s">
        <v>146</v>
      </c>
      <c r="H345" s="182">
        <v>4.2329999999999997</v>
      </c>
      <c r="I345" s="183"/>
      <c r="J345" s="184">
        <f>ROUND(I345*H345,2)</f>
        <v>0</v>
      </c>
      <c r="K345" s="180" t="s">
        <v>147</v>
      </c>
      <c r="L345" s="37"/>
      <c r="M345" s="185" t="s">
        <v>1</v>
      </c>
      <c r="N345" s="186" t="s">
        <v>38</v>
      </c>
      <c r="O345" s="75"/>
      <c r="P345" s="187">
        <f>O345*H345</f>
        <v>0</v>
      </c>
      <c r="Q345" s="187">
        <v>0</v>
      </c>
      <c r="R345" s="187">
        <f>Q345*H345</f>
        <v>0</v>
      </c>
      <c r="S345" s="187">
        <v>0</v>
      </c>
      <c r="T345" s="188">
        <f>S345*H345</f>
        <v>0</v>
      </c>
      <c r="U345" s="36"/>
      <c r="V345" s="36"/>
      <c r="W345" s="36"/>
      <c r="X345" s="36"/>
      <c r="Y345" s="36"/>
      <c r="Z345" s="36"/>
      <c r="AA345" s="36"/>
      <c r="AB345" s="36"/>
      <c r="AC345" s="36"/>
      <c r="AD345" s="36"/>
      <c r="AE345" s="36"/>
      <c r="AR345" s="189" t="s">
        <v>148</v>
      </c>
      <c r="AT345" s="189" t="s">
        <v>143</v>
      </c>
      <c r="AU345" s="189" t="s">
        <v>82</v>
      </c>
      <c r="AY345" s="17" t="s">
        <v>141</v>
      </c>
      <c r="BE345" s="190">
        <f>IF(N345="základní",J345,0)</f>
        <v>0</v>
      </c>
      <c r="BF345" s="190">
        <f>IF(N345="snížená",J345,0)</f>
        <v>0</v>
      </c>
      <c r="BG345" s="190">
        <f>IF(N345="zákl. přenesená",J345,0)</f>
        <v>0</v>
      </c>
      <c r="BH345" s="190">
        <f>IF(N345="sníž. přenesená",J345,0)</f>
        <v>0</v>
      </c>
      <c r="BI345" s="190">
        <f>IF(N345="nulová",J345,0)</f>
        <v>0</v>
      </c>
      <c r="BJ345" s="17" t="s">
        <v>80</v>
      </c>
      <c r="BK345" s="190">
        <f>ROUND(I345*H345,2)</f>
        <v>0</v>
      </c>
      <c r="BL345" s="17" t="s">
        <v>148</v>
      </c>
      <c r="BM345" s="189" t="s">
        <v>398</v>
      </c>
    </row>
    <row r="346" s="2" customFormat="1">
      <c r="A346" s="36"/>
      <c r="B346" s="37"/>
      <c r="C346" s="36"/>
      <c r="D346" s="191" t="s">
        <v>149</v>
      </c>
      <c r="E346" s="36"/>
      <c r="F346" s="192" t="s">
        <v>422</v>
      </c>
      <c r="G346" s="36"/>
      <c r="H346" s="36"/>
      <c r="I346" s="193"/>
      <c r="J346" s="36"/>
      <c r="K346" s="36"/>
      <c r="L346" s="37"/>
      <c r="M346" s="194"/>
      <c r="N346" s="195"/>
      <c r="O346" s="75"/>
      <c r="P346" s="75"/>
      <c r="Q346" s="75"/>
      <c r="R346" s="75"/>
      <c r="S346" s="75"/>
      <c r="T346" s="76"/>
      <c r="U346" s="36"/>
      <c r="V346" s="36"/>
      <c r="W346" s="36"/>
      <c r="X346" s="36"/>
      <c r="Y346" s="36"/>
      <c r="Z346" s="36"/>
      <c r="AA346" s="36"/>
      <c r="AB346" s="36"/>
      <c r="AC346" s="36"/>
      <c r="AD346" s="36"/>
      <c r="AE346" s="36"/>
      <c r="AT346" s="17" t="s">
        <v>149</v>
      </c>
      <c r="AU346" s="17" t="s">
        <v>82</v>
      </c>
    </row>
    <row r="347" s="12" customFormat="1" ht="22.8" customHeight="1">
      <c r="A347" s="12"/>
      <c r="B347" s="164"/>
      <c r="C347" s="12"/>
      <c r="D347" s="165" t="s">
        <v>72</v>
      </c>
      <c r="E347" s="175" t="s">
        <v>424</v>
      </c>
      <c r="F347" s="175" t="s">
        <v>425</v>
      </c>
      <c r="G347" s="12"/>
      <c r="H347" s="12"/>
      <c r="I347" s="167"/>
      <c r="J347" s="176">
        <f>BK347</f>
        <v>0</v>
      </c>
      <c r="K347" s="12"/>
      <c r="L347" s="164"/>
      <c r="M347" s="169"/>
      <c r="N347" s="170"/>
      <c r="O347" s="170"/>
      <c r="P347" s="171">
        <f>SUM(P348:P375)</f>
        <v>0</v>
      </c>
      <c r="Q347" s="170"/>
      <c r="R347" s="171">
        <f>SUM(R348:R375)</f>
        <v>0</v>
      </c>
      <c r="S347" s="170"/>
      <c r="T347" s="172">
        <f>SUM(T348:T375)</f>
        <v>0</v>
      </c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R347" s="165" t="s">
        <v>80</v>
      </c>
      <c r="AT347" s="173" t="s">
        <v>72</v>
      </c>
      <c r="AU347" s="173" t="s">
        <v>80</v>
      </c>
      <c r="AY347" s="165" t="s">
        <v>141</v>
      </c>
      <c r="BK347" s="174">
        <f>SUM(BK348:BK375)</f>
        <v>0</v>
      </c>
    </row>
    <row r="348" s="2" customFormat="1" ht="37.8" customHeight="1">
      <c r="A348" s="36"/>
      <c r="B348" s="177"/>
      <c r="C348" s="178" t="s">
        <v>400</v>
      </c>
      <c r="D348" s="178" t="s">
        <v>143</v>
      </c>
      <c r="E348" s="179" t="s">
        <v>426</v>
      </c>
      <c r="F348" s="180" t="s">
        <v>427</v>
      </c>
      <c r="G348" s="181" t="s">
        <v>194</v>
      </c>
      <c r="H348" s="182">
        <v>26.173999999999999</v>
      </c>
      <c r="I348" s="183"/>
      <c r="J348" s="184">
        <f>ROUND(I348*H348,2)</f>
        <v>0</v>
      </c>
      <c r="K348" s="180" t="s">
        <v>147</v>
      </c>
      <c r="L348" s="37"/>
      <c r="M348" s="185" t="s">
        <v>1</v>
      </c>
      <c r="N348" s="186" t="s">
        <v>38</v>
      </c>
      <c r="O348" s="75"/>
      <c r="P348" s="187">
        <f>O348*H348</f>
        <v>0</v>
      </c>
      <c r="Q348" s="187">
        <v>0</v>
      </c>
      <c r="R348" s="187">
        <f>Q348*H348</f>
        <v>0</v>
      </c>
      <c r="S348" s="187">
        <v>0</v>
      </c>
      <c r="T348" s="188">
        <f>S348*H348</f>
        <v>0</v>
      </c>
      <c r="U348" s="36"/>
      <c r="V348" s="36"/>
      <c r="W348" s="36"/>
      <c r="X348" s="36"/>
      <c r="Y348" s="36"/>
      <c r="Z348" s="36"/>
      <c r="AA348" s="36"/>
      <c r="AB348" s="36"/>
      <c r="AC348" s="36"/>
      <c r="AD348" s="36"/>
      <c r="AE348" s="36"/>
      <c r="AR348" s="189" t="s">
        <v>148</v>
      </c>
      <c r="AT348" s="189" t="s">
        <v>143</v>
      </c>
      <c r="AU348" s="189" t="s">
        <v>82</v>
      </c>
      <c r="AY348" s="17" t="s">
        <v>141</v>
      </c>
      <c r="BE348" s="190">
        <f>IF(N348="základní",J348,0)</f>
        <v>0</v>
      </c>
      <c r="BF348" s="190">
        <f>IF(N348="snížená",J348,0)</f>
        <v>0</v>
      </c>
      <c r="BG348" s="190">
        <f>IF(N348="zákl. přenesená",J348,0)</f>
        <v>0</v>
      </c>
      <c r="BH348" s="190">
        <f>IF(N348="sníž. přenesená",J348,0)</f>
        <v>0</v>
      </c>
      <c r="BI348" s="190">
        <f>IF(N348="nulová",J348,0)</f>
        <v>0</v>
      </c>
      <c r="BJ348" s="17" t="s">
        <v>80</v>
      </c>
      <c r="BK348" s="190">
        <f>ROUND(I348*H348,2)</f>
        <v>0</v>
      </c>
      <c r="BL348" s="17" t="s">
        <v>148</v>
      </c>
      <c r="BM348" s="189" t="s">
        <v>403</v>
      </c>
    </row>
    <row r="349" s="2" customFormat="1">
      <c r="A349" s="36"/>
      <c r="B349" s="37"/>
      <c r="C349" s="36"/>
      <c r="D349" s="191" t="s">
        <v>149</v>
      </c>
      <c r="E349" s="36"/>
      <c r="F349" s="192" t="s">
        <v>427</v>
      </c>
      <c r="G349" s="36"/>
      <c r="H349" s="36"/>
      <c r="I349" s="193"/>
      <c r="J349" s="36"/>
      <c r="K349" s="36"/>
      <c r="L349" s="37"/>
      <c r="M349" s="194"/>
      <c r="N349" s="195"/>
      <c r="O349" s="75"/>
      <c r="P349" s="75"/>
      <c r="Q349" s="75"/>
      <c r="R349" s="75"/>
      <c r="S349" s="75"/>
      <c r="T349" s="76"/>
      <c r="U349" s="36"/>
      <c r="V349" s="36"/>
      <c r="W349" s="36"/>
      <c r="X349" s="36"/>
      <c r="Y349" s="36"/>
      <c r="Z349" s="36"/>
      <c r="AA349" s="36"/>
      <c r="AB349" s="36"/>
      <c r="AC349" s="36"/>
      <c r="AD349" s="36"/>
      <c r="AE349" s="36"/>
      <c r="AT349" s="17" t="s">
        <v>149</v>
      </c>
      <c r="AU349" s="17" t="s">
        <v>82</v>
      </c>
    </row>
    <row r="350" s="2" customFormat="1" ht="33" customHeight="1">
      <c r="A350" s="36"/>
      <c r="B350" s="177"/>
      <c r="C350" s="178" t="s">
        <v>279</v>
      </c>
      <c r="D350" s="178" t="s">
        <v>143</v>
      </c>
      <c r="E350" s="179" t="s">
        <v>430</v>
      </c>
      <c r="F350" s="180" t="s">
        <v>431</v>
      </c>
      <c r="G350" s="181" t="s">
        <v>194</v>
      </c>
      <c r="H350" s="182">
        <v>2.0569999999999999</v>
      </c>
      <c r="I350" s="183"/>
      <c r="J350" s="184">
        <f>ROUND(I350*H350,2)</f>
        <v>0</v>
      </c>
      <c r="K350" s="180" t="s">
        <v>147</v>
      </c>
      <c r="L350" s="37"/>
      <c r="M350" s="185" t="s">
        <v>1</v>
      </c>
      <c r="N350" s="186" t="s">
        <v>38</v>
      </c>
      <c r="O350" s="75"/>
      <c r="P350" s="187">
        <f>O350*H350</f>
        <v>0</v>
      </c>
      <c r="Q350" s="187">
        <v>0</v>
      </c>
      <c r="R350" s="187">
        <f>Q350*H350</f>
        <v>0</v>
      </c>
      <c r="S350" s="187">
        <v>0</v>
      </c>
      <c r="T350" s="188">
        <f>S350*H350</f>
        <v>0</v>
      </c>
      <c r="U350" s="36"/>
      <c r="V350" s="36"/>
      <c r="W350" s="36"/>
      <c r="X350" s="36"/>
      <c r="Y350" s="36"/>
      <c r="Z350" s="36"/>
      <c r="AA350" s="36"/>
      <c r="AB350" s="36"/>
      <c r="AC350" s="36"/>
      <c r="AD350" s="36"/>
      <c r="AE350" s="36"/>
      <c r="AR350" s="189" t="s">
        <v>148</v>
      </c>
      <c r="AT350" s="189" t="s">
        <v>143</v>
      </c>
      <c r="AU350" s="189" t="s">
        <v>82</v>
      </c>
      <c r="AY350" s="17" t="s">
        <v>141</v>
      </c>
      <c r="BE350" s="190">
        <f>IF(N350="základní",J350,0)</f>
        <v>0</v>
      </c>
      <c r="BF350" s="190">
        <f>IF(N350="snížená",J350,0)</f>
        <v>0</v>
      </c>
      <c r="BG350" s="190">
        <f>IF(N350="zákl. přenesená",J350,0)</f>
        <v>0</v>
      </c>
      <c r="BH350" s="190">
        <f>IF(N350="sníž. přenesená",J350,0)</f>
        <v>0</v>
      </c>
      <c r="BI350" s="190">
        <f>IF(N350="nulová",J350,0)</f>
        <v>0</v>
      </c>
      <c r="BJ350" s="17" t="s">
        <v>80</v>
      </c>
      <c r="BK350" s="190">
        <f>ROUND(I350*H350,2)</f>
        <v>0</v>
      </c>
      <c r="BL350" s="17" t="s">
        <v>148</v>
      </c>
      <c r="BM350" s="189" t="s">
        <v>406</v>
      </c>
    </row>
    <row r="351" s="2" customFormat="1">
      <c r="A351" s="36"/>
      <c r="B351" s="37"/>
      <c r="C351" s="36"/>
      <c r="D351" s="191" t="s">
        <v>149</v>
      </c>
      <c r="E351" s="36"/>
      <c r="F351" s="192" t="s">
        <v>431</v>
      </c>
      <c r="G351" s="36"/>
      <c r="H351" s="36"/>
      <c r="I351" s="193"/>
      <c r="J351" s="36"/>
      <c r="K351" s="36"/>
      <c r="L351" s="37"/>
      <c r="M351" s="194"/>
      <c r="N351" s="195"/>
      <c r="O351" s="75"/>
      <c r="P351" s="75"/>
      <c r="Q351" s="75"/>
      <c r="R351" s="75"/>
      <c r="S351" s="75"/>
      <c r="T351" s="76"/>
      <c r="U351" s="36"/>
      <c r="V351" s="36"/>
      <c r="W351" s="36"/>
      <c r="X351" s="36"/>
      <c r="Y351" s="36"/>
      <c r="Z351" s="36"/>
      <c r="AA351" s="36"/>
      <c r="AB351" s="36"/>
      <c r="AC351" s="36"/>
      <c r="AD351" s="36"/>
      <c r="AE351" s="36"/>
      <c r="AT351" s="17" t="s">
        <v>149</v>
      </c>
      <c r="AU351" s="17" t="s">
        <v>82</v>
      </c>
    </row>
    <row r="352" s="13" customFormat="1">
      <c r="A352" s="13"/>
      <c r="B352" s="196"/>
      <c r="C352" s="13"/>
      <c r="D352" s="191" t="s">
        <v>150</v>
      </c>
      <c r="E352" s="197" t="s">
        <v>1</v>
      </c>
      <c r="F352" s="198" t="s">
        <v>810</v>
      </c>
      <c r="G352" s="13"/>
      <c r="H352" s="199">
        <v>2.0569999999999999</v>
      </c>
      <c r="I352" s="200"/>
      <c r="J352" s="13"/>
      <c r="K352" s="13"/>
      <c r="L352" s="196"/>
      <c r="M352" s="201"/>
      <c r="N352" s="202"/>
      <c r="O352" s="202"/>
      <c r="P352" s="202"/>
      <c r="Q352" s="202"/>
      <c r="R352" s="202"/>
      <c r="S352" s="202"/>
      <c r="T352" s="203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197" t="s">
        <v>150</v>
      </c>
      <c r="AU352" s="197" t="s">
        <v>82</v>
      </c>
      <c r="AV352" s="13" t="s">
        <v>82</v>
      </c>
      <c r="AW352" s="13" t="s">
        <v>30</v>
      </c>
      <c r="AX352" s="13" t="s">
        <v>73</v>
      </c>
      <c r="AY352" s="197" t="s">
        <v>141</v>
      </c>
    </row>
    <row r="353" s="14" customFormat="1">
      <c r="A353" s="14"/>
      <c r="B353" s="204"/>
      <c r="C353" s="14"/>
      <c r="D353" s="191" t="s">
        <v>150</v>
      </c>
      <c r="E353" s="205" t="s">
        <v>1</v>
      </c>
      <c r="F353" s="206" t="s">
        <v>153</v>
      </c>
      <c r="G353" s="14"/>
      <c r="H353" s="207">
        <v>2.0569999999999999</v>
      </c>
      <c r="I353" s="208"/>
      <c r="J353" s="14"/>
      <c r="K353" s="14"/>
      <c r="L353" s="204"/>
      <c r="M353" s="209"/>
      <c r="N353" s="210"/>
      <c r="O353" s="210"/>
      <c r="P353" s="210"/>
      <c r="Q353" s="210"/>
      <c r="R353" s="210"/>
      <c r="S353" s="210"/>
      <c r="T353" s="211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05" t="s">
        <v>150</v>
      </c>
      <c r="AU353" s="205" t="s">
        <v>82</v>
      </c>
      <c r="AV353" s="14" t="s">
        <v>148</v>
      </c>
      <c r="AW353" s="14" t="s">
        <v>30</v>
      </c>
      <c r="AX353" s="14" t="s">
        <v>80</v>
      </c>
      <c r="AY353" s="205" t="s">
        <v>141</v>
      </c>
    </row>
    <row r="354" s="2" customFormat="1" ht="37.8" customHeight="1">
      <c r="A354" s="36"/>
      <c r="B354" s="177"/>
      <c r="C354" s="178" t="s">
        <v>408</v>
      </c>
      <c r="D354" s="178" t="s">
        <v>143</v>
      </c>
      <c r="E354" s="179" t="s">
        <v>434</v>
      </c>
      <c r="F354" s="180" t="s">
        <v>435</v>
      </c>
      <c r="G354" s="181" t="s">
        <v>194</v>
      </c>
      <c r="H354" s="182">
        <v>5.1299999999999999</v>
      </c>
      <c r="I354" s="183"/>
      <c r="J354" s="184">
        <f>ROUND(I354*H354,2)</f>
        <v>0</v>
      </c>
      <c r="K354" s="180" t="s">
        <v>147</v>
      </c>
      <c r="L354" s="37"/>
      <c r="M354" s="185" t="s">
        <v>1</v>
      </c>
      <c r="N354" s="186" t="s">
        <v>38</v>
      </c>
      <c r="O354" s="75"/>
      <c r="P354" s="187">
        <f>O354*H354</f>
        <v>0</v>
      </c>
      <c r="Q354" s="187">
        <v>0</v>
      </c>
      <c r="R354" s="187">
        <f>Q354*H354</f>
        <v>0</v>
      </c>
      <c r="S354" s="187">
        <v>0</v>
      </c>
      <c r="T354" s="188">
        <f>S354*H354</f>
        <v>0</v>
      </c>
      <c r="U354" s="36"/>
      <c r="V354" s="36"/>
      <c r="W354" s="36"/>
      <c r="X354" s="36"/>
      <c r="Y354" s="36"/>
      <c r="Z354" s="36"/>
      <c r="AA354" s="36"/>
      <c r="AB354" s="36"/>
      <c r="AC354" s="36"/>
      <c r="AD354" s="36"/>
      <c r="AE354" s="36"/>
      <c r="AR354" s="189" t="s">
        <v>148</v>
      </c>
      <c r="AT354" s="189" t="s">
        <v>143</v>
      </c>
      <c r="AU354" s="189" t="s">
        <v>82</v>
      </c>
      <c r="AY354" s="17" t="s">
        <v>141</v>
      </c>
      <c r="BE354" s="190">
        <f>IF(N354="základní",J354,0)</f>
        <v>0</v>
      </c>
      <c r="BF354" s="190">
        <f>IF(N354="snížená",J354,0)</f>
        <v>0</v>
      </c>
      <c r="BG354" s="190">
        <f>IF(N354="zákl. přenesená",J354,0)</f>
        <v>0</v>
      </c>
      <c r="BH354" s="190">
        <f>IF(N354="sníž. přenesená",J354,0)</f>
        <v>0</v>
      </c>
      <c r="BI354" s="190">
        <f>IF(N354="nulová",J354,0)</f>
        <v>0</v>
      </c>
      <c r="BJ354" s="17" t="s">
        <v>80</v>
      </c>
      <c r="BK354" s="190">
        <f>ROUND(I354*H354,2)</f>
        <v>0</v>
      </c>
      <c r="BL354" s="17" t="s">
        <v>148</v>
      </c>
      <c r="BM354" s="189" t="s">
        <v>411</v>
      </c>
    </row>
    <row r="355" s="2" customFormat="1">
      <c r="A355" s="36"/>
      <c r="B355" s="37"/>
      <c r="C355" s="36"/>
      <c r="D355" s="191" t="s">
        <v>149</v>
      </c>
      <c r="E355" s="36"/>
      <c r="F355" s="192" t="s">
        <v>435</v>
      </c>
      <c r="G355" s="36"/>
      <c r="H355" s="36"/>
      <c r="I355" s="193"/>
      <c r="J355" s="36"/>
      <c r="K355" s="36"/>
      <c r="L355" s="37"/>
      <c r="M355" s="194"/>
      <c r="N355" s="195"/>
      <c r="O355" s="75"/>
      <c r="P355" s="75"/>
      <c r="Q355" s="75"/>
      <c r="R355" s="75"/>
      <c r="S355" s="75"/>
      <c r="T355" s="76"/>
      <c r="U355" s="36"/>
      <c r="V355" s="36"/>
      <c r="W355" s="36"/>
      <c r="X355" s="36"/>
      <c r="Y355" s="36"/>
      <c r="Z355" s="36"/>
      <c r="AA355" s="36"/>
      <c r="AB355" s="36"/>
      <c r="AC355" s="36"/>
      <c r="AD355" s="36"/>
      <c r="AE355" s="36"/>
      <c r="AT355" s="17" t="s">
        <v>149</v>
      </c>
      <c r="AU355" s="17" t="s">
        <v>82</v>
      </c>
    </row>
    <row r="356" s="13" customFormat="1">
      <c r="A356" s="13"/>
      <c r="B356" s="196"/>
      <c r="C356" s="13"/>
      <c r="D356" s="191" t="s">
        <v>150</v>
      </c>
      <c r="E356" s="197" t="s">
        <v>1</v>
      </c>
      <c r="F356" s="198" t="s">
        <v>811</v>
      </c>
      <c r="G356" s="13"/>
      <c r="H356" s="199">
        <v>5.1299999999999999</v>
      </c>
      <c r="I356" s="200"/>
      <c r="J356" s="13"/>
      <c r="K356" s="13"/>
      <c r="L356" s="196"/>
      <c r="M356" s="201"/>
      <c r="N356" s="202"/>
      <c r="O356" s="202"/>
      <c r="P356" s="202"/>
      <c r="Q356" s="202"/>
      <c r="R356" s="202"/>
      <c r="S356" s="202"/>
      <c r="T356" s="20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197" t="s">
        <v>150</v>
      </c>
      <c r="AU356" s="197" t="s">
        <v>82</v>
      </c>
      <c r="AV356" s="13" t="s">
        <v>82</v>
      </c>
      <c r="AW356" s="13" t="s">
        <v>30</v>
      </c>
      <c r="AX356" s="13" t="s">
        <v>73</v>
      </c>
      <c r="AY356" s="197" t="s">
        <v>141</v>
      </c>
    </row>
    <row r="357" s="14" customFormat="1">
      <c r="A357" s="14"/>
      <c r="B357" s="204"/>
      <c r="C357" s="14"/>
      <c r="D357" s="191" t="s">
        <v>150</v>
      </c>
      <c r="E357" s="205" t="s">
        <v>1</v>
      </c>
      <c r="F357" s="206" t="s">
        <v>153</v>
      </c>
      <c r="G357" s="14"/>
      <c r="H357" s="207">
        <v>5.1299999999999999</v>
      </c>
      <c r="I357" s="208"/>
      <c r="J357" s="14"/>
      <c r="K357" s="14"/>
      <c r="L357" s="204"/>
      <c r="M357" s="209"/>
      <c r="N357" s="210"/>
      <c r="O357" s="210"/>
      <c r="P357" s="210"/>
      <c r="Q357" s="210"/>
      <c r="R357" s="210"/>
      <c r="S357" s="210"/>
      <c r="T357" s="211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05" t="s">
        <v>150</v>
      </c>
      <c r="AU357" s="205" t="s">
        <v>82</v>
      </c>
      <c r="AV357" s="14" t="s">
        <v>148</v>
      </c>
      <c r="AW357" s="14" t="s">
        <v>30</v>
      </c>
      <c r="AX357" s="14" t="s">
        <v>80</v>
      </c>
      <c r="AY357" s="205" t="s">
        <v>141</v>
      </c>
    </row>
    <row r="358" s="2" customFormat="1" ht="24.15" customHeight="1">
      <c r="A358" s="36"/>
      <c r="B358" s="177"/>
      <c r="C358" s="178" t="s">
        <v>285</v>
      </c>
      <c r="D358" s="178" t="s">
        <v>143</v>
      </c>
      <c r="E358" s="179" t="s">
        <v>439</v>
      </c>
      <c r="F358" s="180" t="s">
        <v>440</v>
      </c>
      <c r="G358" s="181" t="s">
        <v>194</v>
      </c>
      <c r="H358" s="182">
        <v>26.173999999999999</v>
      </c>
      <c r="I358" s="183"/>
      <c r="J358" s="184">
        <f>ROUND(I358*H358,2)</f>
        <v>0</v>
      </c>
      <c r="K358" s="180" t="s">
        <v>147</v>
      </c>
      <c r="L358" s="37"/>
      <c r="M358" s="185" t="s">
        <v>1</v>
      </c>
      <c r="N358" s="186" t="s">
        <v>38</v>
      </c>
      <c r="O358" s="75"/>
      <c r="P358" s="187">
        <f>O358*H358</f>
        <v>0</v>
      </c>
      <c r="Q358" s="187">
        <v>0</v>
      </c>
      <c r="R358" s="187">
        <f>Q358*H358</f>
        <v>0</v>
      </c>
      <c r="S358" s="187">
        <v>0</v>
      </c>
      <c r="T358" s="188">
        <f>S358*H358</f>
        <v>0</v>
      </c>
      <c r="U358" s="36"/>
      <c r="V358" s="36"/>
      <c r="W358" s="36"/>
      <c r="X358" s="36"/>
      <c r="Y358" s="36"/>
      <c r="Z358" s="36"/>
      <c r="AA358" s="36"/>
      <c r="AB358" s="36"/>
      <c r="AC358" s="36"/>
      <c r="AD358" s="36"/>
      <c r="AE358" s="36"/>
      <c r="AR358" s="189" t="s">
        <v>148</v>
      </c>
      <c r="AT358" s="189" t="s">
        <v>143</v>
      </c>
      <c r="AU358" s="189" t="s">
        <v>82</v>
      </c>
      <c r="AY358" s="17" t="s">
        <v>141</v>
      </c>
      <c r="BE358" s="190">
        <f>IF(N358="základní",J358,0)</f>
        <v>0</v>
      </c>
      <c r="BF358" s="190">
        <f>IF(N358="snížená",J358,0)</f>
        <v>0</v>
      </c>
      <c r="BG358" s="190">
        <f>IF(N358="zákl. přenesená",J358,0)</f>
        <v>0</v>
      </c>
      <c r="BH358" s="190">
        <f>IF(N358="sníž. přenesená",J358,0)</f>
        <v>0</v>
      </c>
      <c r="BI358" s="190">
        <f>IF(N358="nulová",J358,0)</f>
        <v>0</v>
      </c>
      <c r="BJ358" s="17" t="s">
        <v>80</v>
      </c>
      <c r="BK358" s="190">
        <f>ROUND(I358*H358,2)</f>
        <v>0</v>
      </c>
      <c r="BL358" s="17" t="s">
        <v>148</v>
      </c>
      <c r="BM358" s="189" t="s">
        <v>418</v>
      </c>
    </row>
    <row r="359" s="2" customFormat="1">
      <c r="A359" s="36"/>
      <c r="B359" s="37"/>
      <c r="C359" s="36"/>
      <c r="D359" s="191" t="s">
        <v>149</v>
      </c>
      <c r="E359" s="36"/>
      <c r="F359" s="192" t="s">
        <v>440</v>
      </c>
      <c r="G359" s="36"/>
      <c r="H359" s="36"/>
      <c r="I359" s="193"/>
      <c r="J359" s="36"/>
      <c r="K359" s="36"/>
      <c r="L359" s="37"/>
      <c r="M359" s="194"/>
      <c r="N359" s="195"/>
      <c r="O359" s="75"/>
      <c r="P359" s="75"/>
      <c r="Q359" s="75"/>
      <c r="R359" s="75"/>
      <c r="S359" s="75"/>
      <c r="T359" s="76"/>
      <c r="U359" s="36"/>
      <c r="V359" s="36"/>
      <c r="W359" s="36"/>
      <c r="X359" s="36"/>
      <c r="Y359" s="36"/>
      <c r="Z359" s="36"/>
      <c r="AA359" s="36"/>
      <c r="AB359" s="36"/>
      <c r="AC359" s="36"/>
      <c r="AD359" s="36"/>
      <c r="AE359" s="36"/>
      <c r="AT359" s="17" t="s">
        <v>149</v>
      </c>
      <c r="AU359" s="17" t="s">
        <v>82</v>
      </c>
    </row>
    <row r="360" s="2" customFormat="1" ht="24.15" customHeight="1">
      <c r="A360" s="36"/>
      <c r="B360" s="177"/>
      <c r="C360" s="178" t="s">
        <v>420</v>
      </c>
      <c r="D360" s="178" t="s">
        <v>143</v>
      </c>
      <c r="E360" s="179" t="s">
        <v>442</v>
      </c>
      <c r="F360" s="180" t="s">
        <v>443</v>
      </c>
      <c r="G360" s="181" t="s">
        <v>194</v>
      </c>
      <c r="H360" s="182">
        <v>392.61000000000001</v>
      </c>
      <c r="I360" s="183"/>
      <c r="J360" s="184">
        <f>ROUND(I360*H360,2)</f>
        <v>0</v>
      </c>
      <c r="K360" s="180" t="s">
        <v>147</v>
      </c>
      <c r="L360" s="37"/>
      <c r="M360" s="185" t="s">
        <v>1</v>
      </c>
      <c r="N360" s="186" t="s">
        <v>38</v>
      </c>
      <c r="O360" s="75"/>
      <c r="P360" s="187">
        <f>O360*H360</f>
        <v>0</v>
      </c>
      <c r="Q360" s="187">
        <v>0</v>
      </c>
      <c r="R360" s="187">
        <f>Q360*H360</f>
        <v>0</v>
      </c>
      <c r="S360" s="187">
        <v>0</v>
      </c>
      <c r="T360" s="188">
        <f>S360*H360</f>
        <v>0</v>
      </c>
      <c r="U360" s="36"/>
      <c r="V360" s="36"/>
      <c r="W360" s="36"/>
      <c r="X360" s="36"/>
      <c r="Y360" s="36"/>
      <c r="Z360" s="36"/>
      <c r="AA360" s="36"/>
      <c r="AB360" s="36"/>
      <c r="AC360" s="36"/>
      <c r="AD360" s="36"/>
      <c r="AE360" s="36"/>
      <c r="AR360" s="189" t="s">
        <v>148</v>
      </c>
      <c r="AT360" s="189" t="s">
        <v>143</v>
      </c>
      <c r="AU360" s="189" t="s">
        <v>82</v>
      </c>
      <c r="AY360" s="17" t="s">
        <v>141</v>
      </c>
      <c r="BE360" s="190">
        <f>IF(N360="základní",J360,0)</f>
        <v>0</v>
      </c>
      <c r="BF360" s="190">
        <f>IF(N360="snížená",J360,0)</f>
        <v>0</v>
      </c>
      <c r="BG360" s="190">
        <f>IF(N360="zákl. přenesená",J360,0)</f>
        <v>0</v>
      </c>
      <c r="BH360" s="190">
        <f>IF(N360="sníž. přenesená",J360,0)</f>
        <v>0</v>
      </c>
      <c r="BI360" s="190">
        <f>IF(N360="nulová",J360,0)</f>
        <v>0</v>
      </c>
      <c r="BJ360" s="17" t="s">
        <v>80</v>
      </c>
      <c r="BK360" s="190">
        <f>ROUND(I360*H360,2)</f>
        <v>0</v>
      </c>
      <c r="BL360" s="17" t="s">
        <v>148</v>
      </c>
      <c r="BM360" s="189" t="s">
        <v>423</v>
      </c>
    </row>
    <row r="361" s="2" customFormat="1">
      <c r="A361" s="36"/>
      <c r="B361" s="37"/>
      <c r="C361" s="36"/>
      <c r="D361" s="191" t="s">
        <v>149</v>
      </c>
      <c r="E361" s="36"/>
      <c r="F361" s="192" t="s">
        <v>443</v>
      </c>
      <c r="G361" s="36"/>
      <c r="H361" s="36"/>
      <c r="I361" s="193"/>
      <c r="J361" s="36"/>
      <c r="K361" s="36"/>
      <c r="L361" s="37"/>
      <c r="M361" s="194"/>
      <c r="N361" s="195"/>
      <c r="O361" s="75"/>
      <c r="P361" s="75"/>
      <c r="Q361" s="75"/>
      <c r="R361" s="75"/>
      <c r="S361" s="75"/>
      <c r="T361" s="76"/>
      <c r="U361" s="36"/>
      <c r="V361" s="36"/>
      <c r="W361" s="36"/>
      <c r="X361" s="36"/>
      <c r="Y361" s="36"/>
      <c r="Z361" s="36"/>
      <c r="AA361" s="36"/>
      <c r="AB361" s="36"/>
      <c r="AC361" s="36"/>
      <c r="AD361" s="36"/>
      <c r="AE361" s="36"/>
      <c r="AT361" s="17" t="s">
        <v>149</v>
      </c>
      <c r="AU361" s="17" t="s">
        <v>82</v>
      </c>
    </row>
    <row r="362" s="2" customFormat="1" ht="24.15" customHeight="1">
      <c r="A362" s="36"/>
      <c r="B362" s="177"/>
      <c r="C362" s="178" t="s">
        <v>288</v>
      </c>
      <c r="D362" s="178" t="s">
        <v>143</v>
      </c>
      <c r="E362" s="179" t="s">
        <v>446</v>
      </c>
      <c r="F362" s="180" t="s">
        <v>447</v>
      </c>
      <c r="G362" s="181" t="s">
        <v>194</v>
      </c>
      <c r="H362" s="182">
        <v>26.173999999999999</v>
      </c>
      <c r="I362" s="183"/>
      <c r="J362" s="184">
        <f>ROUND(I362*H362,2)</f>
        <v>0</v>
      </c>
      <c r="K362" s="180" t="s">
        <v>147</v>
      </c>
      <c r="L362" s="37"/>
      <c r="M362" s="185" t="s">
        <v>1</v>
      </c>
      <c r="N362" s="186" t="s">
        <v>38</v>
      </c>
      <c r="O362" s="75"/>
      <c r="P362" s="187">
        <f>O362*H362</f>
        <v>0</v>
      </c>
      <c r="Q362" s="187">
        <v>0</v>
      </c>
      <c r="R362" s="187">
        <f>Q362*H362</f>
        <v>0</v>
      </c>
      <c r="S362" s="187">
        <v>0</v>
      </c>
      <c r="T362" s="188">
        <f>S362*H362</f>
        <v>0</v>
      </c>
      <c r="U362" s="36"/>
      <c r="V362" s="36"/>
      <c r="W362" s="36"/>
      <c r="X362" s="36"/>
      <c r="Y362" s="36"/>
      <c r="Z362" s="36"/>
      <c r="AA362" s="36"/>
      <c r="AB362" s="36"/>
      <c r="AC362" s="36"/>
      <c r="AD362" s="36"/>
      <c r="AE362" s="36"/>
      <c r="AR362" s="189" t="s">
        <v>148</v>
      </c>
      <c r="AT362" s="189" t="s">
        <v>143</v>
      </c>
      <c r="AU362" s="189" t="s">
        <v>82</v>
      </c>
      <c r="AY362" s="17" t="s">
        <v>141</v>
      </c>
      <c r="BE362" s="190">
        <f>IF(N362="základní",J362,0)</f>
        <v>0</v>
      </c>
      <c r="BF362" s="190">
        <f>IF(N362="snížená",J362,0)</f>
        <v>0</v>
      </c>
      <c r="BG362" s="190">
        <f>IF(N362="zákl. přenesená",J362,0)</f>
        <v>0</v>
      </c>
      <c r="BH362" s="190">
        <f>IF(N362="sníž. přenesená",J362,0)</f>
        <v>0</v>
      </c>
      <c r="BI362" s="190">
        <f>IF(N362="nulová",J362,0)</f>
        <v>0</v>
      </c>
      <c r="BJ362" s="17" t="s">
        <v>80</v>
      </c>
      <c r="BK362" s="190">
        <f>ROUND(I362*H362,2)</f>
        <v>0</v>
      </c>
      <c r="BL362" s="17" t="s">
        <v>148</v>
      </c>
      <c r="BM362" s="189" t="s">
        <v>428</v>
      </c>
    </row>
    <row r="363" s="2" customFormat="1">
      <c r="A363" s="36"/>
      <c r="B363" s="37"/>
      <c r="C363" s="36"/>
      <c r="D363" s="191" t="s">
        <v>149</v>
      </c>
      <c r="E363" s="36"/>
      <c r="F363" s="192" t="s">
        <v>447</v>
      </c>
      <c r="G363" s="36"/>
      <c r="H363" s="36"/>
      <c r="I363" s="193"/>
      <c r="J363" s="36"/>
      <c r="K363" s="36"/>
      <c r="L363" s="37"/>
      <c r="M363" s="194"/>
      <c r="N363" s="195"/>
      <c r="O363" s="75"/>
      <c r="P363" s="75"/>
      <c r="Q363" s="75"/>
      <c r="R363" s="75"/>
      <c r="S363" s="75"/>
      <c r="T363" s="76"/>
      <c r="U363" s="36"/>
      <c r="V363" s="36"/>
      <c r="W363" s="36"/>
      <c r="X363" s="36"/>
      <c r="Y363" s="36"/>
      <c r="Z363" s="36"/>
      <c r="AA363" s="36"/>
      <c r="AB363" s="36"/>
      <c r="AC363" s="36"/>
      <c r="AD363" s="36"/>
      <c r="AE363" s="36"/>
      <c r="AT363" s="17" t="s">
        <v>149</v>
      </c>
      <c r="AU363" s="17" t="s">
        <v>82</v>
      </c>
    </row>
    <row r="364" s="2" customFormat="1" ht="24.15" customHeight="1">
      <c r="A364" s="36"/>
      <c r="B364" s="177"/>
      <c r="C364" s="178" t="s">
        <v>429</v>
      </c>
      <c r="D364" s="178" t="s">
        <v>143</v>
      </c>
      <c r="E364" s="179" t="s">
        <v>449</v>
      </c>
      <c r="F364" s="180" t="s">
        <v>450</v>
      </c>
      <c r="G364" s="181" t="s">
        <v>194</v>
      </c>
      <c r="H364" s="182">
        <v>9.6600000000000001</v>
      </c>
      <c r="I364" s="183"/>
      <c r="J364" s="184">
        <f>ROUND(I364*H364,2)</f>
        <v>0</v>
      </c>
      <c r="K364" s="180" t="s">
        <v>147</v>
      </c>
      <c r="L364" s="37"/>
      <c r="M364" s="185" t="s">
        <v>1</v>
      </c>
      <c r="N364" s="186" t="s">
        <v>38</v>
      </c>
      <c r="O364" s="75"/>
      <c r="P364" s="187">
        <f>O364*H364</f>
        <v>0</v>
      </c>
      <c r="Q364" s="187">
        <v>0</v>
      </c>
      <c r="R364" s="187">
        <f>Q364*H364</f>
        <v>0</v>
      </c>
      <c r="S364" s="187">
        <v>0</v>
      </c>
      <c r="T364" s="188">
        <f>S364*H364</f>
        <v>0</v>
      </c>
      <c r="U364" s="36"/>
      <c r="V364" s="36"/>
      <c r="W364" s="36"/>
      <c r="X364" s="36"/>
      <c r="Y364" s="36"/>
      <c r="Z364" s="36"/>
      <c r="AA364" s="36"/>
      <c r="AB364" s="36"/>
      <c r="AC364" s="36"/>
      <c r="AD364" s="36"/>
      <c r="AE364" s="36"/>
      <c r="AR364" s="189" t="s">
        <v>148</v>
      </c>
      <c r="AT364" s="189" t="s">
        <v>143</v>
      </c>
      <c r="AU364" s="189" t="s">
        <v>82</v>
      </c>
      <c r="AY364" s="17" t="s">
        <v>141</v>
      </c>
      <c r="BE364" s="190">
        <f>IF(N364="základní",J364,0)</f>
        <v>0</v>
      </c>
      <c r="BF364" s="190">
        <f>IF(N364="snížená",J364,0)</f>
        <v>0</v>
      </c>
      <c r="BG364" s="190">
        <f>IF(N364="zákl. přenesená",J364,0)</f>
        <v>0</v>
      </c>
      <c r="BH364" s="190">
        <f>IF(N364="sníž. přenesená",J364,0)</f>
        <v>0</v>
      </c>
      <c r="BI364" s="190">
        <f>IF(N364="nulová",J364,0)</f>
        <v>0</v>
      </c>
      <c r="BJ364" s="17" t="s">
        <v>80</v>
      </c>
      <c r="BK364" s="190">
        <f>ROUND(I364*H364,2)</f>
        <v>0</v>
      </c>
      <c r="BL364" s="17" t="s">
        <v>148</v>
      </c>
      <c r="BM364" s="189" t="s">
        <v>432</v>
      </c>
    </row>
    <row r="365" s="2" customFormat="1">
      <c r="A365" s="36"/>
      <c r="B365" s="37"/>
      <c r="C365" s="36"/>
      <c r="D365" s="191" t="s">
        <v>149</v>
      </c>
      <c r="E365" s="36"/>
      <c r="F365" s="192" t="s">
        <v>450</v>
      </c>
      <c r="G365" s="36"/>
      <c r="H365" s="36"/>
      <c r="I365" s="193"/>
      <c r="J365" s="36"/>
      <c r="K365" s="36"/>
      <c r="L365" s="37"/>
      <c r="M365" s="194"/>
      <c r="N365" s="195"/>
      <c r="O365" s="75"/>
      <c r="P365" s="75"/>
      <c r="Q365" s="75"/>
      <c r="R365" s="75"/>
      <c r="S365" s="75"/>
      <c r="T365" s="76"/>
      <c r="U365" s="36"/>
      <c r="V365" s="36"/>
      <c r="W365" s="36"/>
      <c r="X365" s="36"/>
      <c r="Y365" s="36"/>
      <c r="Z365" s="36"/>
      <c r="AA365" s="36"/>
      <c r="AB365" s="36"/>
      <c r="AC365" s="36"/>
      <c r="AD365" s="36"/>
      <c r="AE365" s="36"/>
      <c r="AT365" s="17" t="s">
        <v>149</v>
      </c>
      <c r="AU365" s="17" t="s">
        <v>82</v>
      </c>
    </row>
    <row r="366" s="2" customFormat="1" ht="21.75" customHeight="1">
      <c r="A366" s="36"/>
      <c r="B366" s="177"/>
      <c r="C366" s="178" t="s">
        <v>294</v>
      </c>
      <c r="D366" s="178" t="s">
        <v>143</v>
      </c>
      <c r="E366" s="179" t="s">
        <v>453</v>
      </c>
      <c r="F366" s="180" t="s">
        <v>454</v>
      </c>
      <c r="G366" s="181" t="s">
        <v>194</v>
      </c>
      <c r="H366" s="182">
        <v>9.6600000000000001</v>
      </c>
      <c r="I366" s="183"/>
      <c r="J366" s="184">
        <f>ROUND(I366*H366,2)</f>
        <v>0</v>
      </c>
      <c r="K366" s="180" t="s">
        <v>147</v>
      </c>
      <c r="L366" s="37"/>
      <c r="M366" s="185" t="s">
        <v>1</v>
      </c>
      <c r="N366" s="186" t="s">
        <v>38</v>
      </c>
      <c r="O366" s="75"/>
      <c r="P366" s="187">
        <f>O366*H366</f>
        <v>0</v>
      </c>
      <c r="Q366" s="187">
        <v>0</v>
      </c>
      <c r="R366" s="187">
        <f>Q366*H366</f>
        <v>0</v>
      </c>
      <c r="S366" s="187">
        <v>0</v>
      </c>
      <c r="T366" s="188">
        <f>S366*H366</f>
        <v>0</v>
      </c>
      <c r="U366" s="36"/>
      <c r="V366" s="36"/>
      <c r="W366" s="36"/>
      <c r="X366" s="36"/>
      <c r="Y366" s="36"/>
      <c r="Z366" s="36"/>
      <c r="AA366" s="36"/>
      <c r="AB366" s="36"/>
      <c r="AC366" s="36"/>
      <c r="AD366" s="36"/>
      <c r="AE366" s="36"/>
      <c r="AR366" s="189" t="s">
        <v>148</v>
      </c>
      <c r="AT366" s="189" t="s">
        <v>143</v>
      </c>
      <c r="AU366" s="189" t="s">
        <v>82</v>
      </c>
      <c r="AY366" s="17" t="s">
        <v>141</v>
      </c>
      <c r="BE366" s="190">
        <f>IF(N366="základní",J366,0)</f>
        <v>0</v>
      </c>
      <c r="BF366" s="190">
        <f>IF(N366="snížená",J366,0)</f>
        <v>0</v>
      </c>
      <c r="BG366" s="190">
        <f>IF(N366="zákl. přenesená",J366,0)</f>
        <v>0</v>
      </c>
      <c r="BH366" s="190">
        <f>IF(N366="sníž. přenesená",J366,0)</f>
        <v>0</v>
      </c>
      <c r="BI366" s="190">
        <f>IF(N366="nulová",J366,0)</f>
        <v>0</v>
      </c>
      <c r="BJ366" s="17" t="s">
        <v>80</v>
      </c>
      <c r="BK366" s="190">
        <f>ROUND(I366*H366,2)</f>
        <v>0</v>
      </c>
      <c r="BL366" s="17" t="s">
        <v>148</v>
      </c>
      <c r="BM366" s="189" t="s">
        <v>436</v>
      </c>
    </row>
    <row r="367" s="2" customFormat="1">
      <c r="A367" s="36"/>
      <c r="B367" s="37"/>
      <c r="C367" s="36"/>
      <c r="D367" s="191" t="s">
        <v>149</v>
      </c>
      <c r="E367" s="36"/>
      <c r="F367" s="192" t="s">
        <v>454</v>
      </c>
      <c r="G367" s="36"/>
      <c r="H367" s="36"/>
      <c r="I367" s="193"/>
      <c r="J367" s="36"/>
      <c r="K367" s="36"/>
      <c r="L367" s="37"/>
      <c r="M367" s="194"/>
      <c r="N367" s="195"/>
      <c r="O367" s="75"/>
      <c r="P367" s="75"/>
      <c r="Q367" s="75"/>
      <c r="R367" s="75"/>
      <c r="S367" s="75"/>
      <c r="T367" s="76"/>
      <c r="U367" s="36"/>
      <c r="V367" s="36"/>
      <c r="W367" s="36"/>
      <c r="X367" s="36"/>
      <c r="Y367" s="36"/>
      <c r="Z367" s="36"/>
      <c r="AA367" s="36"/>
      <c r="AB367" s="36"/>
      <c r="AC367" s="36"/>
      <c r="AD367" s="36"/>
      <c r="AE367" s="36"/>
      <c r="AT367" s="17" t="s">
        <v>149</v>
      </c>
      <c r="AU367" s="17" t="s">
        <v>82</v>
      </c>
    </row>
    <row r="368" s="13" customFormat="1">
      <c r="A368" s="13"/>
      <c r="B368" s="196"/>
      <c r="C368" s="13"/>
      <c r="D368" s="191" t="s">
        <v>150</v>
      </c>
      <c r="E368" s="197" t="s">
        <v>1</v>
      </c>
      <c r="F368" s="198" t="s">
        <v>456</v>
      </c>
      <c r="G368" s="13"/>
      <c r="H368" s="199">
        <v>9.6600000000000001</v>
      </c>
      <c r="I368" s="200"/>
      <c r="J368" s="13"/>
      <c r="K368" s="13"/>
      <c r="L368" s="196"/>
      <c r="M368" s="201"/>
      <c r="N368" s="202"/>
      <c r="O368" s="202"/>
      <c r="P368" s="202"/>
      <c r="Q368" s="202"/>
      <c r="R368" s="202"/>
      <c r="S368" s="202"/>
      <c r="T368" s="20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197" t="s">
        <v>150</v>
      </c>
      <c r="AU368" s="197" t="s">
        <v>82</v>
      </c>
      <c r="AV368" s="13" t="s">
        <v>82</v>
      </c>
      <c r="AW368" s="13" t="s">
        <v>30</v>
      </c>
      <c r="AX368" s="13" t="s">
        <v>73</v>
      </c>
      <c r="AY368" s="197" t="s">
        <v>141</v>
      </c>
    </row>
    <row r="369" s="14" customFormat="1">
      <c r="A369" s="14"/>
      <c r="B369" s="204"/>
      <c r="C369" s="14"/>
      <c r="D369" s="191" t="s">
        <v>150</v>
      </c>
      <c r="E369" s="205" t="s">
        <v>1</v>
      </c>
      <c r="F369" s="206" t="s">
        <v>153</v>
      </c>
      <c r="G369" s="14"/>
      <c r="H369" s="207">
        <v>9.6600000000000001</v>
      </c>
      <c r="I369" s="208"/>
      <c r="J369" s="14"/>
      <c r="K369" s="14"/>
      <c r="L369" s="204"/>
      <c r="M369" s="209"/>
      <c r="N369" s="210"/>
      <c r="O369" s="210"/>
      <c r="P369" s="210"/>
      <c r="Q369" s="210"/>
      <c r="R369" s="210"/>
      <c r="S369" s="210"/>
      <c r="T369" s="211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05" t="s">
        <v>150</v>
      </c>
      <c r="AU369" s="205" t="s">
        <v>82</v>
      </c>
      <c r="AV369" s="14" t="s">
        <v>148</v>
      </c>
      <c r="AW369" s="14" t="s">
        <v>30</v>
      </c>
      <c r="AX369" s="14" t="s">
        <v>80</v>
      </c>
      <c r="AY369" s="205" t="s">
        <v>141</v>
      </c>
    </row>
    <row r="370" s="2" customFormat="1" ht="24.15" customHeight="1">
      <c r="A370" s="36"/>
      <c r="B370" s="177"/>
      <c r="C370" s="178" t="s">
        <v>438</v>
      </c>
      <c r="D370" s="178" t="s">
        <v>143</v>
      </c>
      <c r="E370" s="179" t="s">
        <v>457</v>
      </c>
      <c r="F370" s="180" t="s">
        <v>458</v>
      </c>
      <c r="G370" s="181" t="s">
        <v>194</v>
      </c>
      <c r="H370" s="182">
        <v>144.90000000000001</v>
      </c>
      <c r="I370" s="183"/>
      <c r="J370" s="184">
        <f>ROUND(I370*H370,2)</f>
        <v>0</v>
      </c>
      <c r="K370" s="180" t="s">
        <v>147</v>
      </c>
      <c r="L370" s="37"/>
      <c r="M370" s="185" t="s">
        <v>1</v>
      </c>
      <c r="N370" s="186" t="s">
        <v>38</v>
      </c>
      <c r="O370" s="75"/>
      <c r="P370" s="187">
        <f>O370*H370</f>
        <v>0</v>
      </c>
      <c r="Q370" s="187">
        <v>0</v>
      </c>
      <c r="R370" s="187">
        <f>Q370*H370</f>
        <v>0</v>
      </c>
      <c r="S370" s="187">
        <v>0</v>
      </c>
      <c r="T370" s="188">
        <f>S370*H370</f>
        <v>0</v>
      </c>
      <c r="U370" s="36"/>
      <c r="V370" s="36"/>
      <c r="W370" s="36"/>
      <c r="X370" s="36"/>
      <c r="Y370" s="36"/>
      <c r="Z370" s="36"/>
      <c r="AA370" s="36"/>
      <c r="AB370" s="36"/>
      <c r="AC370" s="36"/>
      <c r="AD370" s="36"/>
      <c r="AE370" s="36"/>
      <c r="AR370" s="189" t="s">
        <v>148</v>
      </c>
      <c r="AT370" s="189" t="s">
        <v>143</v>
      </c>
      <c r="AU370" s="189" t="s">
        <v>82</v>
      </c>
      <c r="AY370" s="17" t="s">
        <v>141</v>
      </c>
      <c r="BE370" s="190">
        <f>IF(N370="základní",J370,0)</f>
        <v>0</v>
      </c>
      <c r="BF370" s="190">
        <f>IF(N370="snížená",J370,0)</f>
        <v>0</v>
      </c>
      <c r="BG370" s="190">
        <f>IF(N370="zákl. přenesená",J370,0)</f>
        <v>0</v>
      </c>
      <c r="BH370" s="190">
        <f>IF(N370="sníž. přenesená",J370,0)</f>
        <v>0</v>
      </c>
      <c r="BI370" s="190">
        <f>IF(N370="nulová",J370,0)</f>
        <v>0</v>
      </c>
      <c r="BJ370" s="17" t="s">
        <v>80</v>
      </c>
      <c r="BK370" s="190">
        <f>ROUND(I370*H370,2)</f>
        <v>0</v>
      </c>
      <c r="BL370" s="17" t="s">
        <v>148</v>
      </c>
      <c r="BM370" s="189" t="s">
        <v>441</v>
      </c>
    </row>
    <row r="371" s="2" customFormat="1">
      <c r="A371" s="36"/>
      <c r="B371" s="37"/>
      <c r="C371" s="36"/>
      <c r="D371" s="191" t="s">
        <v>149</v>
      </c>
      <c r="E371" s="36"/>
      <c r="F371" s="192" t="s">
        <v>458</v>
      </c>
      <c r="G371" s="36"/>
      <c r="H371" s="36"/>
      <c r="I371" s="193"/>
      <c r="J371" s="36"/>
      <c r="K371" s="36"/>
      <c r="L371" s="37"/>
      <c r="M371" s="194"/>
      <c r="N371" s="195"/>
      <c r="O371" s="75"/>
      <c r="P371" s="75"/>
      <c r="Q371" s="75"/>
      <c r="R371" s="75"/>
      <c r="S371" s="75"/>
      <c r="T371" s="76"/>
      <c r="U371" s="36"/>
      <c r="V371" s="36"/>
      <c r="W371" s="36"/>
      <c r="X371" s="36"/>
      <c r="Y371" s="36"/>
      <c r="Z371" s="36"/>
      <c r="AA371" s="36"/>
      <c r="AB371" s="36"/>
      <c r="AC371" s="36"/>
      <c r="AD371" s="36"/>
      <c r="AE371" s="36"/>
      <c r="AT371" s="17" t="s">
        <v>149</v>
      </c>
      <c r="AU371" s="17" t="s">
        <v>82</v>
      </c>
    </row>
    <row r="372" s="13" customFormat="1">
      <c r="A372" s="13"/>
      <c r="B372" s="196"/>
      <c r="C372" s="13"/>
      <c r="D372" s="191" t="s">
        <v>150</v>
      </c>
      <c r="E372" s="197" t="s">
        <v>1</v>
      </c>
      <c r="F372" s="198" t="s">
        <v>460</v>
      </c>
      <c r="G372" s="13"/>
      <c r="H372" s="199">
        <v>144.90000000000001</v>
      </c>
      <c r="I372" s="200"/>
      <c r="J372" s="13"/>
      <c r="K372" s="13"/>
      <c r="L372" s="196"/>
      <c r="M372" s="201"/>
      <c r="N372" s="202"/>
      <c r="O372" s="202"/>
      <c r="P372" s="202"/>
      <c r="Q372" s="202"/>
      <c r="R372" s="202"/>
      <c r="S372" s="202"/>
      <c r="T372" s="20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197" t="s">
        <v>150</v>
      </c>
      <c r="AU372" s="197" t="s">
        <v>82</v>
      </c>
      <c r="AV372" s="13" t="s">
        <v>82</v>
      </c>
      <c r="AW372" s="13" t="s">
        <v>30</v>
      </c>
      <c r="AX372" s="13" t="s">
        <v>73</v>
      </c>
      <c r="AY372" s="197" t="s">
        <v>141</v>
      </c>
    </row>
    <row r="373" s="14" customFormat="1">
      <c r="A373" s="14"/>
      <c r="B373" s="204"/>
      <c r="C373" s="14"/>
      <c r="D373" s="191" t="s">
        <v>150</v>
      </c>
      <c r="E373" s="205" t="s">
        <v>1</v>
      </c>
      <c r="F373" s="206" t="s">
        <v>153</v>
      </c>
      <c r="G373" s="14"/>
      <c r="H373" s="207">
        <v>144.90000000000001</v>
      </c>
      <c r="I373" s="208"/>
      <c r="J373" s="14"/>
      <c r="K373" s="14"/>
      <c r="L373" s="204"/>
      <c r="M373" s="209"/>
      <c r="N373" s="210"/>
      <c r="O373" s="210"/>
      <c r="P373" s="210"/>
      <c r="Q373" s="210"/>
      <c r="R373" s="210"/>
      <c r="S373" s="210"/>
      <c r="T373" s="211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05" t="s">
        <v>150</v>
      </c>
      <c r="AU373" s="205" t="s">
        <v>82</v>
      </c>
      <c r="AV373" s="14" t="s">
        <v>148</v>
      </c>
      <c r="AW373" s="14" t="s">
        <v>30</v>
      </c>
      <c r="AX373" s="14" t="s">
        <v>80</v>
      </c>
      <c r="AY373" s="205" t="s">
        <v>141</v>
      </c>
    </row>
    <row r="374" s="2" customFormat="1" ht="24.15" customHeight="1">
      <c r="A374" s="36"/>
      <c r="B374" s="177"/>
      <c r="C374" s="178" t="s">
        <v>297</v>
      </c>
      <c r="D374" s="178" t="s">
        <v>143</v>
      </c>
      <c r="E374" s="179" t="s">
        <v>462</v>
      </c>
      <c r="F374" s="180" t="s">
        <v>463</v>
      </c>
      <c r="G374" s="181" t="s">
        <v>194</v>
      </c>
      <c r="H374" s="182">
        <v>30.254000000000001</v>
      </c>
      <c r="I374" s="183"/>
      <c r="J374" s="184">
        <f>ROUND(I374*H374,2)</f>
        <v>0</v>
      </c>
      <c r="K374" s="180" t="s">
        <v>147</v>
      </c>
      <c r="L374" s="37"/>
      <c r="M374" s="185" t="s">
        <v>1</v>
      </c>
      <c r="N374" s="186" t="s">
        <v>38</v>
      </c>
      <c r="O374" s="75"/>
      <c r="P374" s="187">
        <f>O374*H374</f>
        <v>0</v>
      </c>
      <c r="Q374" s="187">
        <v>0</v>
      </c>
      <c r="R374" s="187">
        <f>Q374*H374</f>
        <v>0</v>
      </c>
      <c r="S374" s="187">
        <v>0</v>
      </c>
      <c r="T374" s="188">
        <f>S374*H374</f>
        <v>0</v>
      </c>
      <c r="U374" s="36"/>
      <c r="V374" s="36"/>
      <c r="W374" s="36"/>
      <c r="X374" s="36"/>
      <c r="Y374" s="36"/>
      <c r="Z374" s="36"/>
      <c r="AA374" s="36"/>
      <c r="AB374" s="36"/>
      <c r="AC374" s="36"/>
      <c r="AD374" s="36"/>
      <c r="AE374" s="36"/>
      <c r="AR374" s="189" t="s">
        <v>148</v>
      </c>
      <c r="AT374" s="189" t="s">
        <v>143</v>
      </c>
      <c r="AU374" s="189" t="s">
        <v>82</v>
      </c>
      <c r="AY374" s="17" t="s">
        <v>141</v>
      </c>
      <c r="BE374" s="190">
        <f>IF(N374="základní",J374,0)</f>
        <v>0</v>
      </c>
      <c r="BF374" s="190">
        <f>IF(N374="snížená",J374,0)</f>
        <v>0</v>
      </c>
      <c r="BG374" s="190">
        <f>IF(N374="zákl. přenesená",J374,0)</f>
        <v>0</v>
      </c>
      <c r="BH374" s="190">
        <f>IF(N374="sníž. přenesená",J374,0)</f>
        <v>0</v>
      </c>
      <c r="BI374" s="190">
        <f>IF(N374="nulová",J374,0)</f>
        <v>0</v>
      </c>
      <c r="BJ374" s="17" t="s">
        <v>80</v>
      </c>
      <c r="BK374" s="190">
        <f>ROUND(I374*H374,2)</f>
        <v>0</v>
      </c>
      <c r="BL374" s="17" t="s">
        <v>148</v>
      </c>
      <c r="BM374" s="189" t="s">
        <v>444</v>
      </c>
    </row>
    <row r="375" s="2" customFormat="1">
      <c r="A375" s="36"/>
      <c r="B375" s="37"/>
      <c r="C375" s="36"/>
      <c r="D375" s="191" t="s">
        <v>149</v>
      </c>
      <c r="E375" s="36"/>
      <c r="F375" s="192" t="s">
        <v>463</v>
      </c>
      <c r="G375" s="36"/>
      <c r="H375" s="36"/>
      <c r="I375" s="193"/>
      <c r="J375" s="36"/>
      <c r="K375" s="36"/>
      <c r="L375" s="37"/>
      <c r="M375" s="194"/>
      <c r="N375" s="195"/>
      <c r="O375" s="75"/>
      <c r="P375" s="75"/>
      <c r="Q375" s="75"/>
      <c r="R375" s="75"/>
      <c r="S375" s="75"/>
      <c r="T375" s="76"/>
      <c r="U375" s="36"/>
      <c r="V375" s="36"/>
      <c r="W375" s="36"/>
      <c r="X375" s="36"/>
      <c r="Y375" s="36"/>
      <c r="Z375" s="36"/>
      <c r="AA375" s="36"/>
      <c r="AB375" s="36"/>
      <c r="AC375" s="36"/>
      <c r="AD375" s="36"/>
      <c r="AE375" s="36"/>
      <c r="AT375" s="17" t="s">
        <v>149</v>
      </c>
      <c r="AU375" s="17" t="s">
        <v>82</v>
      </c>
    </row>
    <row r="376" s="12" customFormat="1" ht="22.8" customHeight="1">
      <c r="A376" s="12"/>
      <c r="B376" s="164"/>
      <c r="C376" s="12"/>
      <c r="D376" s="165" t="s">
        <v>72</v>
      </c>
      <c r="E376" s="175" t="s">
        <v>464</v>
      </c>
      <c r="F376" s="175" t="s">
        <v>465</v>
      </c>
      <c r="G376" s="12"/>
      <c r="H376" s="12"/>
      <c r="I376" s="167"/>
      <c r="J376" s="176">
        <f>BK376</f>
        <v>0</v>
      </c>
      <c r="K376" s="12"/>
      <c r="L376" s="164"/>
      <c r="M376" s="169"/>
      <c r="N376" s="170"/>
      <c r="O376" s="170"/>
      <c r="P376" s="171">
        <f>SUM(P377:P380)</f>
        <v>0</v>
      </c>
      <c r="Q376" s="170"/>
      <c r="R376" s="171">
        <f>SUM(R377:R380)</f>
        <v>0</v>
      </c>
      <c r="S376" s="170"/>
      <c r="T376" s="172">
        <f>SUM(T377:T380)</f>
        <v>0</v>
      </c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R376" s="165" t="s">
        <v>80</v>
      </c>
      <c r="AT376" s="173" t="s">
        <v>72</v>
      </c>
      <c r="AU376" s="173" t="s">
        <v>80</v>
      </c>
      <c r="AY376" s="165" t="s">
        <v>141</v>
      </c>
      <c r="BK376" s="174">
        <f>SUM(BK377:BK380)</f>
        <v>0</v>
      </c>
    </row>
    <row r="377" s="2" customFormat="1" ht="24.15" customHeight="1">
      <c r="A377" s="36"/>
      <c r="B377" s="177"/>
      <c r="C377" s="178" t="s">
        <v>445</v>
      </c>
      <c r="D377" s="178" t="s">
        <v>143</v>
      </c>
      <c r="E377" s="179" t="s">
        <v>466</v>
      </c>
      <c r="F377" s="180" t="s">
        <v>467</v>
      </c>
      <c r="G377" s="181" t="s">
        <v>194</v>
      </c>
      <c r="H377" s="182">
        <v>110.05500000000001</v>
      </c>
      <c r="I377" s="183"/>
      <c r="J377" s="184">
        <f>ROUND(I377*H377,2)</f>
        <v>0</v>
      </c>
      <c r="K377" s="180" t="s">
        <v>147</v>
      </c>
      <c r="L377" s="37"/>
      <c r="M377" s="185" t="s">
        <v>1</v>
      </c>
      <c r="N377" s="186" t="s">
        <v>38</v>
      </c>
      <c r="O377" s="75"/>
      <c r="P377" s="187">
        <f>O377*H377</f>
        <v>0</v>
      </c>
      <c r="Q377" s="187">
        <v>0</v>
      </c>
      <c r="R377" s="187">
        <f>Q377*H377</f>
        <v>0</v>
      </c>
      <c r="S377" s="187">
        <v>0</v>
      </c>
      <c r="T377" s="188">
        <f>S377*H377</f>
        <v>0</v>
      </c>
      <c r="U377" s="36"/>
      <c r="V377" s="36"/>
      <c r="W377" s="36"/>
      <c r="X377" s="36"/>
      <c r="Y377" s="36"/>
      <c r="Z377" s="36"/>
      <c r="AA377" s="36"/>
      <c r="AB377" s="36"/>
      <c r="AC377" s="36"/>
      <c r="AD377" s="36"/>
      <c r="AE377" s="36"/>
      <c r="AR377" s="189" t="s">
        <v>148</v>
      </c>
      <c r="AT377" s="189" t="s">
        <v>143</v>
      </c>
      <c r="AU377" s="189" t="s">
        <v>82</v>
      </c>
      <c r="AY377" s="17" t="s">
        <v>141</v>
      </c>
      <c r="BE377" s="190">
        <f>IF(N377="základní",J377,0)</f>
        <v>0</v>
      </c>
      <c r="BF377" s="190">
        <f>IF(N377="snížená",J377,0)</f>
        <v>0</v>
      </c>
      <c r="BG377" s="190">
        <f>IF(N377="zákl. přenesená",J377,0)</f>
        <v>0</v>
      </c>
      <c r="BH377" s="190">
        <f>IF(N377="sníž. přenesená",J377,0)</f>
        <v>0</v>
      </c>
      <c r="BI377" s="190">
        <f>IF(N377="nulová",J377,0)</f>
        <v>0</v>
      </c>
      <c r="BJ377" s="17" t="s">
        <v>80</v>
      </c>
      <c r="BK377" s="190">
        <f>ROUND(I377*H377,2)</f>
        <v>0</v>
      </c>
      <c r="BL377" s="17" t="s">
        <v>148</v>
      </c>
      <c r="BM377" s="189" t="s">
        <v>448</v>
      </c>
    </row>
    <row r="378" s="2" customFormat="1">
      <c r="A378" s="36"/>
      <c r="B378" s="37"/>
      <c r="C378" s="36"/>
      <c r="D378" s="191" t="s">
        <v>149</v>
      </c>
      <c r="E378" s="36"/>
      <c r="F378" s="192" t="s">
        <v>467</v>
      </c>
      <c r="G378" s="36"/>
      <c r="H378" s="36"/>
      <c r="I378" s="193"/>
      <c r="J378" s="36"/>
      <c r="K378" s="36"/>
      <c r="L378" s="37"/>
      <c r="M378" s="194"/>
      <c r="N378" s="195"/>
      <c r="O378" s="75"/>
      <c r="P378" s="75"/>
      <c r="Q378" s="75"/>
      <c r="R378" s="75"/>
      <c r="S378" s="75"/>
      <c r="T378" s="76"/>
      <c r="U378" s="36"/>
      <c r="V378" s="36"/>
      <c r="W378" s="36"/>
      <c r="X378" s="36"/>
      <c r="Y378" s="36"/>
      <c r="Z378" s="36"/>
      <c r="AA378" s="36"/>
      <c r="AB378" s="36"/>
      <c r="AC378" s="36"/>
      <c r="AD378" s="36"/>
      <c r="AE378" s="36"/>
      <c r="AT378" s="17" t="s">
        <v>149</v>
      </c>
      <c r="AU378" s="17" t="s">
        <v>82</v>
      </c>
    </row>
    <row r="379" s="2" customFormat="1" ht="33" customHeight="1">
      <c r="A379" s="36"/>
      <c r="B379" s="177"/>
      <c r="C379" s="178" t="s">
        <v>304</v>
      </c>
      <c r="D379" s="178" t="s">
        <v>143</v>
      </c>
      <c r="E379" s="179" t="s">
        <v>470</v>
      </c>
      <c r="F379" s="180" t="s">
        <v>471</v>
      </c>
      <c r="G379" s="181" t="s">
        <v>194</v>
      </c>
      <c r="H379" s="182">
        <v>110.05500000000001</v>
      </c>
      <c r="I379" s="183"/>
      <c r="J379" s="184">
        <f>ROUND(I379*H379,2)</f>
        <v>0</v>
      </c>
      <c r="K379" s="180" t="s">
        <v>147</v>
      </c>
      <c r="L379" s="37"/>
      <c r="M379" s="185" t="s">
        <v>1</v>
      </c>
      <c r="N379" s="186" t="s">
        <v>38</v>
      </c>
      <c r="O379" s="75"/>
      <c r="P379" s="187">
        <f>O379*H379</f>
        <v>0</v>
      </c>
      <c r="Q379" s="187">
        <v>0</v>
      </c>
      <c r="R379" s="187">
        <f>Q379*H379</f>
        <v>0</v>
      </c>
      <c r="S379" s="187">
        <v>0</v>
      </c>
      <c r="T379" s="188">
        <f>S379*H379</f>
        <v>0</v>
      </c>
      <c r="U379" s="36"/>
      <c r="V379" s="36"/>
      <c r="W379" s="36"/>
      <c r="X379" s="36"/>
      <c r="Y379" s="36"/>
      <c r="Z379" s="36"/>
      <c r="AA379" s="36"/>
      <c r="AB379" s="36"/>
      <c r="AC379" s="36"/>
      <c r="AD379" s="36"/>
      <c r="AE379" s="36"/>
      <c r="AR379" s="189" t="s">
        <v>148</v>
      </c>
      <c r="AT379" s="189" t="s">
        <v>143</v>
      </c>
      <c r="AU379" s="189" t="s">
        <v>82</v>
      </c>
      <c r="AY379" s="17" t="s">
        <v>141</v>
      </c>
      <c r="BE379" s="190">
        <f>IF(N379="základní",J379,0)</f>
        <v>0</v>
      </c>
      <c r="BF379" s="190">
        <f>IF(N379="snížená",J379,0)</f>
        <v>0</v>
      </c>
      <c r="BG379" s="190">
        <f>IF(N379="zákl. přenesená",J379,0)</f>
        <v>0</v>
      </c>
      <c r="BH379" s="190">
        <f>IF(N379="sníž. přenesená",J379,0)</f>
        <v>0</v>
      </c>
      <c r="BI379" s="190">
        <f>IF(N379="nulová",J379,0)</f>
        <v>0</v>
      </c>
      <c r="BJ379" s="17" t="s">
        <v>80</v>
      </c>
      <c r="BK379" s="190">
        <f>ROUND(I379*H379,2)</f>
        <v>0</v>
      </c>
      <c r="BL379" s="17" t="s">
        <v>148</v>
      </c>
      <c r="BM379" s="189" t="s">
        <v>451</v>
      </c>
    </row>
    <row r="380" s="2" customFormat="1">
      <c r="A380" s="36"/>
      <c r="B380" s="37"/>
      <c r="C380" s="36"/>
      <c r="D380" s="191" t="s">
        <v>149</v>
      </c>
      <c r="E380" s="36"/>
      <c r="F380" s="192" t="s">
        <v>471</v>
      </c>
      <c r="G380" s="36"/>
      <c r="H380" s="36"/>
      <c r="I380" s="193"/>
      <c r="J380" s="36"/>
      <c r="K380" s="36"/>
      <c r="L380" s="37"/>
      <c r="M380" s="194"/>
      <c r="N380" s="195"/>
      <c r="O380" s="75"/>
      <c r="P380" s="75"/>
      <c r="Q380" s="75"/>
      <c r="R380" s="75"/>
      <c r="S380" s="75"/>
      <c r="T380" s="76"/>
      <c r="U380" s="36"/>
      <c r="V380" s="36"/>
      <c r="W380" s="36"/>
      <c r="X380" s="36"/>
      <c r="Y380" s="36"/>
      <c r="Z380" s="36"/>
      <c r="AA380" s="36"/>
      <c r="AB380" s="36"/>
      <c r="AC380" s="36"/>
      <c r="AD380" s="36"/>
      <c r="AE380" s="36"/>
      <c r="AT380" s="17" t="s">
        <v>149</v>
      </c>
      <c r="AU380" s="17" t="s">
        <v>82</v>
      </c>
    </row>
    <row r="381" s="12" customFormat="1" ht="25.92" customHeight="1">
      <c r="A381" s="12"/>
      <c r="B381" s="164"/>
      <c r="C381" s="12"/>
      <c r="D381" s="165" t="s">
        <v>72</v>
      </c>
      <c r="E381" s="166" t="s">
        <v>473</v>
      </c>
      <c r="F381" s="166" t="s">
        <v>474</v>
      </c>
      <c r="G381" s="12"/>
      <c r="H381" s="12"/>
      <c r="I381" s="167"/>
      <c r="J381" s="168">
        <f>BK381</f>
        <v>0</v>
      </c>
      <c r="K381" s="12"/>
      <c r="L381" s="164"/>
      <c r="M381" s="169"/>
      <c r="N381" s="170"/>
      <c r="O381" s="170"/>
      <c r="P381" s="171">
        <f>P382+P425</f>
        <v>0</v>
      </c>
      <c r="Q381" s="170"/>
      <c r="R381" s="171">
        <f>R382+R425</f>
        <v>0</v>
      </c>
      <c r="S381" s="170"/>
      <c r="T381" s="172">
        <f>T382+T425</f>
        <v>0</v>
      </c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R381" s="165" t="s">
        <v>82</v>
      </c>
      <c r="AT381" s="173" t="s">
        <v>72</v>
      </c>
      <c r="AU381" s="173" t="s">
        <v>73</v>
      </c>
      <c r="AY381" s="165" t="s">
        <v>141</v>
      </c>
      <c r="BK381" s="174">
        <f>BK382+BK425</f>
        <v>0</v>
      </c>
    </row>
    <row r="382" s="12" customFormat="1" ht="22.8" customHeight="1">
      <c r="A382" s="12"/>
      <c r="B382" s="164"/>
      <c r="C382" s="12"/>
      <c r="D382" s="165" t="s">
        <v>72</v>
      </c>
      <c r="E382" s="175" t="s">
        <v>475</v>
      </c>
      <c r="F382" s="175" t="s">
        <v>476</v>
      </c>
      <c r="G382" s="12"/>
      <c r="H382" s="12"/>
      <c r="I382" s="167"/>
      <c r="J382" s="176">
        <f>BK382</f>
        <v>0</v>
      </c>
      <c r="K382" s="12"/>
      <c r="L382" s="164"/>
      <c r="M382" s="169"/>
      <c r="N382" s="170"/>
      <c r="O382" s="170"/>
      <c r="P382" s="171">
        <f>SUM(P383:P424)</f>
        <v>0</v>
      </c>
      <c r="Q382" s="170"/>
      <c r="R382" s="171">
        <f>SUM(R383:R424)</f>
        <v>0</v>
      </c>
      <c r="S382" s="170"/>
      <c r="T382" s="172">
        <f>SUM(T383:T424)</f>
        <v>0</v>
      </c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R382" s="165" t="s">
        <v>82</v>
      </c>
      <c r="AT382" s="173" t="s">
        <v>72</v>
      </c>
      <c r="AU382" s="173" t="s">
        <v>80</v>
      </c>
      <c r="AY382" s="165" t="s">
        <v>141</v>
      </c>
      <c r="BK382" s="174">
        <f>SUM(BK383:BK424)</f>
        <v>0</v>
      </c>
    </row>
    <row r="383" s="2" customFormat="1" ht="24.15" customHeight="1">
      <c r="A383" s="36"/>
      <c r="B383" s="177"/>
      <c r="C383" s="178" t="s">
        <v>452</v>
      </c>
      <c r="D383" s="178" t="s">
        <v>143</v>
      </c>
      <c r="E383" s="179" t="s">
        <v>477</v>
      </c>
      <c r="F383" s="180" t="s">
        <v>478</v>
      </c>
      <c r="G383" s="181" t="s">
        <v>146</v>
      </c>
      <c r="H383" s="182">
        <v>51.299999999999997</v>
      </c>
      <c r="I383" s="183"/>
      <c r="J383" s="184">
        <f>ROUND(I383*H383,2)</f>
        <v>0</v>
      </c>
      <c r="K383" s="180" t="s">
        <v>147</v>
      </c>
      <c r="L383" s="37"/>
      <c r="M383" s="185" t="s">
        <v>1</v>
      </c>
      <c r="N383" s="186" t="s">
        <v>38</v>
      </c>
      <c r="O383" s="75"/>
      <c r="P383" s="187">
        <f>O383*H383</f>
        <v>0</v>
      </c>
      <c r="Q383" s="187">
        <v>0</v>
      </c>
      <c r="R383" s="187">
        <f>Q383*H383</f>
        <v>0</v>
      </c>
      <c r="S383" s="187">
        <v>0</v>
      </c>
      <c r="T383" s="188">
        <f>S383*H383</f>
        <v>0</v>
      </c>
      <c r="U383" s="36"/>
      <c r="V383" s="36"/>
      <c r="W383" s="36"/>
      <c r="X383" s="36"/>
      <c r="Y383" s="36"/>
      <c r="Z383" s="36"/>
      <c r="AA383" s="36"/>
      <c r="AB383" s="36"/>
      <c r="AC383" s="36"/>
      <c r="AD383" s="36"/>
      <c r="AE383" s="36"/>
      <c r="AR383" s="189" t="s">
        <v>185</v>
      </c>
      <c r="AT383" s="189" t="s">
        <v>143</v>
      </c>
      <c r="AU383" s="189" t="s">
        <v>82</v>
      </c>
      <c r="AY383" s="17" t="s">
        <v>141</v>
      </c>
      <c r="BE383" s="190">
        <f>IF(N383="základní",J383,0)</f>
        <v>0</v>
      </c>
      <c r="BF383" s="190">
        <f>IF(N383="snížená",J383,0)</f>
        <v>0</v>
      </c>
      <c r="BG383" s="190">
        <f>IF(N383="zákl. přenesená",J383,0)</f>
        <v>0</v>
      </c>
      <c r="BH383" s="190">
        <f>IF(N383="sníž. přenesená",J383,0)</f>
        <v>0</v>
      </c>
      <c r="BI383" s="190">
        <f>IF(N383="nulová",J383,0)</f>
        <v>0</v>
      </c>
      <c r="BJ383" s="17" t="s">
        <v>80</v>
      </c>
      <c r="BK383" s="190">
        <f>ROUND(I383*H383,2)</f>
        <v>0</v>
      </c>
      <c r="BL383" s="17" t="s">
        <v>185</v>
      </c>
      <c r="BM383" s="189" t="s">
        <v>455</v>
      </c>
    </row>
    <row r="384" s="2" customFormat="1">
      <c r="A384" s="36"/>
      <c r="B384" s="37"/>
      <c r="C384" s="36"/>
      <c r="D384" s="191" t="s">
        <v>149</v>
      </c>
      <c r="E384" s="36"/>
      <c r="F384" s="192" t="s">
        <v>478</v>
      </c>
      <c r="G384" s="36"/>
      <c r="H384" s="36"/>
      <c r="I384" s="193"/>
      <c r="J384" s="36"/>
      <c r="K384" s="36"/>
      <c r="L384" s="37"/>
      <c r="M384" s="194"/>
      <c r="N384" s="195"/>
      <c r="O384" s="75"/>
      <c r="P384" s="75"/>
      <c r="Q384" s="75"/>
      <c r="R384" s="75"/>
      <c r="S384" s="75"/>
      <c r="T384" s="76"/>
      <c r="U384" s="36"/>
      <c r="V384" s="36"/>
      <c r="W384" s="36"/>
      <c r="X384" s="36"/>
      <c r="Y384" s="36"/>
      <c r="Z384" s="36"/>
      <c r="AA384" s="36"/>
      <c r="AB384" s="36"/>
      <c r="AC384" s="36"/>
      <c r="AD384" s="36"/>
      <c r="AE384" s="36"/>
      <c r="AT384" s="17" t="s">
        <v>149</v>
      </c>
      <c r="AU384" s="17" t="s">
        <v>82</v>
      </c>
    </row>
    <row r="385" s="13" customFormat="1">
      <c r="A385" s="13"/>
      <c r="B385" s="196"/>
      <c r="C385" s="13"/>
      <c r="D385" s="191" t="s">
        <v>150</v>
      </c>
      <c r="E385" s="197" t="s">
        <v>1</v>
      </c>
      <c r="F385" s="198" t="s">
        <v>480</v>
      </c>
      <c r="G385" s="13"/>
      <c r="H385" s="199">
        <v>51.299999999999997</v>
      </c>
      <c r="I385" s="200"/>
      <c r="J385" s="13"/>
      <c r="K385" s="13"/>
      <c r="L385" s="196"/>
      <c r="M385" s="201"/>
      <c r="N385" s="202"/>
      <c r="O385" s="202"/>
      <c r="P385" s="202"/>
      <c r="Q385" s="202"/>
      <c r="R385" s="202"/>
      <c r="S385" s="202"/>
      <c r="T385" s="203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197" t="s">
        <v>150</v>
      </c>
      <c r="AU385" s="197" t="s">
        <v>82</v>
      </c>
      <c r="AV385" s="13" t="s">
        <v>82</v>
      </c>
      <c r="AW385" s="13" t="s">
        <v>30</v>
      </c>
      <c r="AX385" s="13" t="s">
        <v>73</v>
      </c>
      <c r="AY385" s="197" t="s">
        <v>141</v>
      </c>
    </row>
    <row r="386" s="14" customFormat="1">
      <c r="A386" s="14"/>
      <c r="B386" s="204"/>
      <c r="C386" s="14"/>
      <c r="D386" s="191" t="s">
        <v>150</v>
      </c>
      <c r="E386" s="205" t="s">
        <v>1</v>
      </c>
      <c r="F386" s="206" t="s">
        <v>153</v>
      </c>
      <c r="G386" s="14"/>
      <c r="H386" s="207">
        <v>51.299999999999997</v>
      </c>
      <c r="I386" s="208"/>
      <c r="J386" s="14"/>
      <c r="K386" s="14"/>
      <c r="L386" s="204"/>
      <c r="M386" s="209"/>
      <c r="N386" s="210"/>
      <c r="O386" s="210"/>
      <c r="P386" s="210"/>
      <c r="Q386" s="210"/>
      <c r="R386" s="210"/>
      <c r="S386" s="210"/>
      <c r="T386" s="211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05" t="s">
        <v>150</v>
      </c>
      <c r="AU386" s="205" t="s">
        <v>82</v>
      </c>
      <c r="AV386" s="14" t="s">
        <v>148</v>
      </c>
      <c r="AW386" s="14" t="s">
        <v>30</v>
      </c>
      <c r="AX386" s="14" t="s">
        <v>80</v>
      </c>
      <c r="AY386" s="205" t="s">
        <v>141</v>
      </c>
    </row>
    <row r="387" s="2" customFormat="1" ht="16.5" customHeight="1">
      <c r="A387" s="36"/>
      <c r="B387" s="177"/>
      <c r="C387" s="212" t="s">
        <v>307</v>
      </c>
      <c r="D387" s="212" t="s">
        <v>191</v>
      </c>
      <c r="E387" s="213" t="s">
        <v>482</v>
      </c>
      <c r="F387" s="214" t="s">
        <v>483</v>
      </c>
      <c r="G387" s="215" t="s">
        <v>194</v>
      </c>
      <c r="H387" s="216">
        <v>0.017000000000000001</v>
      </c>
      <c r="I387" s="217"/>
      <c r="J387" s="218">
        <f>ROUND(I387*H387,2)</f>
        <v>0</v>
      </c>
      <c r="K387" s="214" t="s">
        <v>147</v>
      </c>
      <c r="L387" s="219"/>
      <c r="M387" s="220" t="s">
        <v>1</v>
      </c>
      <c r="N387" s="221" t="s">
        <v>38</v>
      </c>
      <c r="O387" s="75"/>
      <c r="P387" s="187">
        <f>O387*H387</f>
        <v>0</v>
      </c>
      <c r="Q387" s="187">
        <v>0</v>
      </c>
      <c r="R387" s="187">
        <f>Q387*H387</f>
        <v>0</v>
      </c>
      <c r="S387" s="187">
        <v>0</v>
      </c>
      <c r="T387" s="188">
        <f>S387*H387</f>
        <v>0</v>
      </c>
      <c r="U387" s="36"/>
      <c r="V387" s="36"/>
      <c r="W387" s="36"/>
      <c r="X387" s="36"/>
      <c r="Y387" s="36"/>
      <c r="Z387" s="36"/>
      <c r="AA387" s="36"/>
      <c r="AB387" s="36"/>
      <c r="AC387" s="36"/>
      <c r="AD387" s="36"/>
      <c r="AE387" s="36"/>
      <c r="AR387" s="189" t="s">
        <v>216</v>
      </c>
      <c r="AT387" s="189" t="s">
        <v>191</v>
      </c>
      <c r="AU387" s="189" t="s">
        <v>82</v>
      </c>
      <c r="AY387" s="17" t="s">
        <v>141</v>
      </c>
      <c r="BE387" s="190">
        <f>IF(N387="základní",J387,0)</f>
        <v>0</v>
      </c>
      <c r="BF387" s="190">
        <f>IF(N387="snížená",J387,0)</f>
        <v>0</v>
      </c>
      <c r="BG387" s="190">
        <f>IF(N387="zákl. přenesená",J387,0)</f>
        <v>0</v>
      </c>
      <c r="BH387" s="190">
        <f>IF(N387="sníž. přenesená",J387,0)</f>
        <v>0</v>
      </c>
      <c r="BI387" s="190">
        <f>IF(N387="nulová",J387,0)</f>
        <v>0</v>
      </c>
      <c r="BJ387" s="17" t="s">
        <v>80</v>
      </c>
      <c r="BK387" s="190">
        <f>ROUND(I387*H387,2)</f>
        <v>0</v>
      </c>
      <c r="BL387" s="17" t="s">
        <v>185</v>
      </c>
      <c r="BM387" s="189" t="s">
        <v>459</v>
      </c>
    </row>
    <row r="388" s="2" customFormat="1">
      <c r="A388" s="36"/>
      <c r="B388" s="37"/>
      <c r="C388" s="36"/>
      <c r="D388" s="191" t="s">
        <v>149</v>
      </c>
      <c r="E388" s="36"/>
      <c r="F388" s="192" t="s">
        <v>483</v>
      </c>
      <c r="G388" s="36"/>
      <c r="H388" s="36"/>
      <c r="I388" s="193"/>
      <c r="J388" s="36"/>
      <c r="K388" s="36"/>
      <c r="L388" s="37"/>
      <c r="M388" s="194"/>
      <c r="N388" s="195"/>
      <c r="O388" s="75"/>
      <c r="P388" s="75"/>
      <c r="Q388" s="75"/>
      <c r="R388" s="75"/>
      <c r="S388" s="75"/>
      <c r="T388" s="76"/>
      <c r="U388" s="36"/>
      <c r="V388" s="36"/>
      <c r="W388" s="36"/>
      <c r="X388" s="36"/>
      <c r="Y388" s="36"/>
      <c r="Z388" s="36"/>
      <c r="AA388" s="36"/>
      <c r="AB388" s="36"/>
      <c r="AC388" s="36"/>
      <c r="AD388" s="36"/>
      <c r="AE388" s="36"/>
      <c r="AT388" s="17" t="s">
        <v>149</v>
      </c>
      <c r="AU388" s="17" t="s">
        <v>82</v>
      </c>
    </row>
    <row r="389" s="13" customFormat="1">
      <c r="A389" s="13"/>
      <c r="B389" s="196"/>
      <c r="C389" s="13"/>
      <c r="D389" s="191" t="s">
        <v>150</v>
      </c>
      <c r="E389" s="197" t="s">
        <v>1</v>
      </c>
      <c r="F389" s="198" t="s">
        <v>485</v>
      </c>
      <c r="G389" s="13"/>
      <c r="H389" s="199">
        <v>0.017000000000000001</v>
      </c>
      <c r="I389" s="200"/>
      <c r="J389" s="13"/>
      <c r="K389" s="13"/>
      <c r="L389" s="196"/>
      <c r="M389" s="201"/>
      <c r="N389" s="202"/>
      <c r="O389" s="202"/>
      <c r="P389" s="202"/>
      <c r="Q389" s="202"/>
      <c r="R389" s="202"/>
      <c r="S389" s="202"/>
      <c r="T389" s="203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197" t="s">
        <v>150</v>
      </c>
      <c r="AU389" s="197" t="s">
        <v>82</v>
      </c>
      <c r="AV389" s="13" t="s">
        <v>82</v>
      </c>
      <c r="AW389" s="13" t="s">
        <v>30</v>
      </c>
      <c r="AX389" s="13" t="s">
        <v>73</v>
      </c>
      <c r="AY389" s="197" t="s">
        <v>141</v>
      </c>
    </row>
    <row r="390" s="14" customFormat="1">
      <c r="A390" s="14"/>
      <c r="B390" s="204"/>
      <c r="C390" s="14"/>
      <c r="D390" s="191" t="s">
        <v>150</v>
      </c>
      <c r="E390" s="205" t="s">
        <v>1</v>
      </c>
      <c r="F390" s="206" t="s">
        <v>153</v>
      </c>
      <c r="G390" s="14"/>
      <c r="H390" s="207">
        <v>0.017000000000000001</v>
      </c>
      <c r="I390" s="208"/>
      <c r="J390" s="14"/>
      <c r="K390" s="14"/>
      <c r="L390" s="204"/>
      <c r="M390" s="209"/>
      <c r="N390" s="210"/>
      <c r="O390" s="210"/>
      <c r="P390" s="210"/>
      <c r="Q390" s="210"/>
      <c r="R390" s="210"/>
      <c r="S390" s="210"/>
      <c r="T390" s="211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05" t="s">
        <v>150</v>
      </c>
      <c r="AU390" s="205" t="s">
        <v>82</v>
      </c>
      <c r="AV390" s="14" t="s">
        <v>148</v>
      </c>
      <c r="AW390" s="14" t="s">
        <v>30</v>
      </c>
      <c r="AX390" s="14" t="s">
        <v>80</v>
      </c>
      <c r="AY390" s="205" t="s">
        <v>141</v>
      </c>
    </row>
    <row r="391" s="2" customFormat="1" ht="24.15" customHeight="1">
      <c r="A391" s="36"/>
      <c r="B391" s="177"/>
      <c r="C391" s="178" t="s">
        <v>461</v>
      </c>
      <c r="D391" s="178" t="s">
        <v>143</v>
      </c>
      <c r="E391" s="179" t="s">
        <v>486</v>
      </c>
      <c r="F391" s="180" t="s">
        <v>487</v>
      </c>
      <c r="G391" s="181" t="s">
        <v>146</v>
      </c>
      <c r="H391" s="182">
        <v>51.299999999999997</v>
      </c>
      <c r="I391" s="183"/>
      <c r="J391" s="184">
        <f>ROUND(I391*H391,2)</f>
        <v>0</v>
      </c>
      <c r="K391" s="180" t="s">
        <v>147</v>
      </c>
      <c r="L391" s="37"/>
      <c r="M391" s="185" t="s">
        <v>1</v>
      </c>
      <c r="N391" s="186" t="s">
        <v>38</v>
      </c>
      <c r="O391" s="75"/>
      <c r="P391" s="187">
        <f>O391*H391</f>
        <v>0</v>
      </c>
      <c r="Q391" s="187">
        <v>0</v>
      </c>
      <c r="R391" s="187">
        <f>Q391*H391</f>
        <v>0</v>
      </c>
      <c r="S391" s="187">
        <v>0</v>
      </c>
      <c r="T391" s="188">
        <f>S391*H391</f>
        <v>0</v>
      </c>
      <c r="U391" s="36"/>
      <c r="V391" s="36"/>
      <c r="W391" s="36"/>
      <c r="X391" s="36"/>
      <c r="Y391" s="36"/>
      <c r="Z391" s="36"/>
      <c r="AA391" s="36"/>
      <c r="AB391" s="36"/>
      <c r="AC391" s="36"/>
      <c r="AD391" s="36"/>
      <c r="AE391" s="36"/>
      <c r="AR391" s="189" t="s">
        <v>185</v>
      </c>
      <c r="AT391" s="189" t="s">
        <v>143</v>
      </c>
      <c r="AU391" s="189" t="s">
        <v>82</v>
      </c>
      <c r="AY391" s="17" t="s">
        <v>141</v>
      </c>
      <c r="BE391" s="190">
        <f>IF(N391="základní",J391,0)</f>
        <v>0</v>
      </c>
      <c r="BF391" s="190">
        <f>IF(N391="snížená",J391,0)</f>
        <v>0</v>
      </c>
      <c r="BG391" s="190">
        <f>IF(N391="zákl. přenesená",J391,0)</f>
        <v>0</v>
      </c>
      <c r="BH391" s="190">
        <f>IF(N391="sníž. přenesená",J391,0)</f>
        <v>0</v>
      </c>
      <c r="BI391" s="190">
        <f>IF(N391="nulová",J391,0)</f>
        <v>0</v>
      </c>
      <c r="BJ391" s="17" t="s">
        <v>80</v>
      </c>
      <c r="BK391" s="190">
        <f>ROUND(I391*H391,2)</f>
        <v>0</v>
      </c>
      <c r="BL391" s="17" t="s">
        <v>185</v>
      </c>
      <c r="BM391" s="189" t="s">
        <v>379</v>
      </c>
    </row>
    <row r="392" s="2" customFormat="1">
      <c r="A392" s="36"/>
      <c r="B392" s="37"/>
      <c r="C392" s="36"/>
      <c r="D392" s="191" t="s">
        <v>149</v>
      </c>
      <c r="E392" s="36"/>
      <c r="F392" s="192" t="s">
        <v>487</v>
      </c>
      <c r="G392" s="36"/>
      <c r="H392" s="36"/>
      <c r="I392" s="193"/>
      <c r="J392" s="36"/>
      <c r="K392" s="36"/>
      <c r="L392" s="37"/>
      <c r="M392" s="194"/>
      <c r="N392" s="195"/>
      <c r="O392" s="75"/>
      <c r="P392" s="75"/>
      <c r="Q392" s="75"/>
      <c r="R392" s="75"/>
      <c r="S392" s="75"/>
      <c r="T392" s="76"/>
      <c r="U392" s="36"/>
      <c r="V392" s="36"/>
      <c r="W392" s="36"/>
      <c r="X392" s="36"/>
      <c r="Y392" s="36"/>
      <c r="Z392" s="36"/>
      <c r="AA392" s="36"/>
      <c r="AB392" s="36"/>
      <c r="AC392" s="36"/>
      <c r="AD392" s="36"/>
      <c r="AE392" s="36"/>
      <c r="AT392" s="17" t="s">
        <v>149</v>
      </c>
      <c r="AU392" s="17" t="s">
        <v>82</v>
      </c>
    </row>
    <row r="393" s="2" customFormat="1" ht="16.5" customHeight="1">
      <c r="A393" s="36"/>
      <c r="B393" s="177"/>
      <c r="C393" s="212" t="s">
        <v>313</v>
      </c>
      <c r="D393" s="212" t="s">
        <v>191</v>
      </c>
      <c r="E393" s="213" t="s">
        <v>490</v>
      </c>
      <c r="F393" s="214" t="s">
        <v>491</v>
      </c>
      <c r="G393" s="215" t="s">
        <v>194</v>
      </c>
      <c r="H393" s="216">
        <v>0.021000000000000001</v>
      </c>
      <c r="I393" s="217"/>
      <c r="J393" s="218">
        <f>ROUND(I393*H393,2)</f>
        <v>0</v>
      </c>
      <c r="K393" s="214" t="s">
        <v>147</v>
      </c>
      <c r="L393" s="219"/>
      <c r="M393" s="220" t="s">
        <v>1</v>
      </c>
      <c r="N393" s="221" t="s">
        <v>38</v>
      </c>
      <c r="O393" s="75"/>
      <c r="P393" s="187">
        <f>O393*H393</f>
        <v>0</v>
      </c>
      <c r="Q393" s="187">
        <v>0</v>
      </c>
      <c r="R393" s="187">
        <f>Q393*H393</f>
        <v>0</v>
      </c>
      <c r="S393" s="187">
        <v>0</v>
      </c>
      <c r="T393" s="188">
        <f>S393*H393</f>
        <v>0</v>
      </c>
      <c r="U393" s="36"/>
      <c r="V393" s="36"/>
      <c r="W393" s="36"/>
      <c r="X393" s="36"/>
      <c r="Y393" s="36"/>
      <c r="Z393" s="36"/>
      <c r="AA393" s="36"/>
      <c r="AB393" s="36"/>
      <c r="AC393" s="36"/>
      <c r="AD393" s="36"/>
      <c r="AE393" s="36"/>
      <c r="AR393" s="189" t="s">
        <v>216</v>
      </c>
      <c r="AT393" s="189" t="s">
        <v>191</v>
      </c>
      <c r="AU393" s="189" t="s">
        <v>82</v>
      </c>
      <c r="AY393" s="17" t="s">
        <v>141</v>
      </c>
      <c r="BE393" s="190">
        <f>IF(N393="základní",J393,0)</f>
        <v>0</v>
      </c>
      <c r="BF393" s="190">
        <f>IF(N393="snížená",J393,0)</f>
        <v>0</v>
      </c>
      <c r="BG393" s="190">
        <f>IF(N393="zákl. přenesená",J393,0)</f>
        <v>0</v>
      </c>
      <c r="BH393" s="190">
        <f>IF(N393="sníž. přenesená",J393,0)</f>
        <v>0</v>
      </c>
      <c r="BI393" s="190">
        <f>IF(N393="nulová",J393,0)</f>
        <v>0</v>
      </c>
      <c r="BJ393" s="17" t="s">
        <v>80</v>
      </c>
      <c r="BK393" s="190">
        <f>ROUND(I393*H393,2)</f>
        <v>0</v>
      </c>
      <c r="BL393" s="17" t="s">
        <v>185</v>
      </c>
      <c r="BM393" s="189" t="s">
        <v>468</v>
      </c>
    </row>
    <row r="394" s="2" customFormat="1">
      <c r="A394" s="36"/>
      <c r="B394" s="37"/>
      <c r="C394" s="36"/>
      <c r="D394" s="191" t="s">
        <v>149</v>
      </c>
      <c r="E394" s="36"/>
      <c r="F394" s="192" t="s">
        <v>491</v>
      </c>
      <c r="G394" s="36"/>
      <c r="H394" s="36"/>
      <c r="I394" s="193"/>
      <c r="J394" s="36"/>
      <c r="K394" s="36"/>
      <c r="L394" s="37"/>
      <c r="M394" s="194"/>
      <c r="N394" s="195"/>
      <c r="O394" s="75"/>
      <c r="P394" s="75"/>
      <c r="Q394" s="75"/>
      <c r="R394" s="75"/>
      <c r="S394" s="75"/>
      <c r="T394" s="76"/>
      <c r="U394" s="36"/>
      <c r="V394" s="36"/>
      <c r="W394" s="36"/>
      <c r="X394" s="36"/>
      <c r="Y394" s="36"/>
      <c r="Z394" s="36"/>
      <c r="AA394" s="36"/>
      <c r="AB394" s="36"/>
      <c r="AC394" s="36"/>
      <c r="AD394" s="36"/>
      <c r="AE394" s="36"/>
      <c r="AT394" s="17" t="s">
        <v>149</v>
      </c>
      <c r="AU394" s="17" t="s">
        <v>82</v>
      </c>
    </row>
    <row r="395" s="13" customFormat="1">
      <c r="A395" s="13"/>
      <c r="B395" s="196"/>
      <c r="C395" s="13"/>
      <c r="D395" s="191" t="s">
        <v>150</v>
      </c>
      <c r="E395" s="197" t="s">
        <v>1</v>
      </c>
      <c r="F395" s="198" t="s">
        <v>493</v>
      </c>
      <c r="G395" s="13"/>
      <c r="H395" s="199">
        <v>0.021000000000000001</v>
      </c>
      <c r="I395" s="200"/>
      <c r="J395" s="13"/>
      <c r="K395" s="13"/>
      <c r="L395" s="196"/>
      <c r="M395" s="201"/>
      <c r="N395" s="202"/>
      <c r="O395" s="202"/>
      <c r="P395" s="202"/>
      <c r="Q395" s="202"/>
      <c r="R395" s="202"/>
      <c r="S395" s="202"/>
      <c r="T395" s="203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197" t="s">
        <v>150</v>
      </c>
      <c r="AU395" s="197" t="s">
        <v>82</v>
      </c>
      <c r="AV395" s="13" t="s">
        <v>82</v>
      </c>
      <c r="AW395" s="13" t="s">
        <v>30</v>
      </c>
      <c r="AX395" s="13" t="s">
        <v>73</v>
      </c>
      <c r="AY395" s="197" t="s">
        <v>141</v>
      </c>
    </row>
    <row r="396" s="14" customFormat="1">
      <c r="A396" s="14"/>
      <c r="B396" s="204"/>
      <c r="C396" s="14"/>
      <c r="D396" s="191" t="s">
        <v>150</v>
      </c>
      <c r="E396" s="205" t="s">
        <v>1</v>
      </c>
      <c r="F396" s="206" t="s">
        <v>153</v>
      </c>
      <c r="G396" s="14"/>
      <c r="H396" s="207">
        <v>0.021000000000000001</v>
      </c>
      <c r="I396" s="208"/>
      <c r="J396" s="14"/>
      <c r="K396" s="14"/>
      <c r="L396" s="204"/>
      <c r="M396" s="209"/>
      <c r="N396" s="210"/>
      <c r="O396" s="210"/>
      <c r="P396" s="210"/>
      <c r="Q396" s="210"/>
      <c r="R396" s="210"/>
      <c r="S396" s="210"/>
      <c r="T396" s="211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05" t="s">
        <v>150</v>
      </c>
      <c r="AU396" s="205" t="s">
        <v>82</v>
      </c>
      <c r="AV396" s="14" t="s">
        <v>148</v>
      </c>
      <c r="AW396" s="14" t="s">
        <v>30</v>
      </c>
      <c r="AX396" s="14" t="s">
        <v>80</v>
      </c>
      <c r="AY396" s="205" t="s">
        <v>141</v>
      </c>
    </row>
    <row r="397" s="2" customFormat="1" ht="24.15" customHeight="1">
      <c r="A397" s="36"/>
      <c r="B397" s="177"/>
      <c r="C397" s="178" t="s">
        <v>469</v>
      </c>
      <c r="D397" s="178" t="s">
        <v>143</v>
      </c>
      <c r="E397" s="179" t="s">
        <v>494</v>
      </c>
      <c r="F397" s="180" t="s">
        <v>495</v>
      </c>
      <c r="G397" s="181" t="s">
        <v>146</v>
      </c>
      <c r="H397" s="182">
        <v>51.299999999999997</v>
      </c>
      <c r="I397" s="183"/>
      <c r="J397" s="184">
        <f>ROUND(I397*H397,2)</f>
        <v>0</v>
      </c>
      <c r="K397" s="180" t="s">
        <v>147</v>
      </c>
      <c r="L397" s="37"/>
      <c r="M397" s="185" t="s">
        <v>1</v>
      </c>
      <c r="N397" s="186" t="s">
        <v>38</v>
      </c>
      <c r="O397" s="75"/>
      <c r="P397" s="187">
        <f>O397*H397</f>
        <v>0</v>
      </c>
      <c r="Q397" s="187">
        <v>0</v>
      </c>
      <c r="R397" s="187">
        <f>Q397*H397</f>
        <v>0</v>
      </c>
      <c r="S397" s="187">
        <v>0</v>
      </c>
      <c r="T397" s="188">
        <f>S397*H397</f>
        <v>0</v>
      </c>
      <c r="U397" s="36"/>
      <c r="V397" s="36"/>
      <c r="W397" s="36"/>
      <c r="X397" s="36"/>
      <c r="Y397" s="36"/>
      <c r="Z397" s="36"/>
      <c r="AA397" s="36"/>
      <c r="AB397" s="36"/>
      <c r="AC397" s="36"/>
      <c r="AD397" s="36"/>
      <c r="AE397" s="36"/>
      <c r="AR397" s="189" t="s">
        <v>185</v>
      </c>
      <c r="AT397" s="189" t="s">
        <v>143</v>
      </c>
      <c r="AU397" s="189" t="s">
        <v>82</v>
      </c>
      <c r="AY397" s="17" t="s">
        <v>141</v>
      </c>
      <c r="BE397" s="190">
        <f>IF(N397="základní",J397,0)</f>
        <v>0</v>
      </c>
      <c r="BF397" s="190">
        <f>IF(N397="snížená",J397,0)</f>
        <v>0</v>
      </c>
      <c r="BG397" s="190">
        <f>IF(N397="zákl. přenesená",J397,0)</f>
        <v>0</v>
      </c>
      <c r="BH397" s="190">
        <f>IF(N397="sníž. přenesená",J397,0)</f>
        <v>0</v>
      </c>
      <c r="BI397" s="190">
        <f>IF(N397="nulová",J397,0)</f>
        <v>0</v>
      </c>
      <c r="BJ397" s="17" t="s">
        <v>80</v>
      </c>
      <c r="BK397" s="190">
        <f>ROUND(I397*H397,2)</f>
        <v>0</v>
      </c>
      <c r="BL397" s="17" t="s">
        <v>185</v>
      </c>
      <c r="BM397" s="189" t="s">
        <v>472</v>
      </c>
    </row>
    <row r="398" s="2" customFormat="1">
      <c r="A398" s="36"/>
      <c r="B398" s="37"/>
      <c r="C398" s="36"/>
      <c r="D398" s="191" t="s">
        <v>149</v>
      </c>
      <c r="E398" s="36"/>
      <c r="F398" s="192" t="s">
        <v>495</v>
      </c>
      <c r="G398" s="36"/>
      <c r="H398" s="36"/>
      <c r="I398" s="193"/>
      <c r="J398" s="36"/>
      <c r="K398" s="36"/>
      <c r="L398" s="37"/>
      <c r="M398" s="194"/>
      <c r="N398" s="195"/>
      <c r="O398" s="75"/>
      <c r="P398" s="75"/>
      <c r="Q398" s="75"/>
      <c r="R398" s="75"/>
      <c r="S398" s="75"/>
      <c r="T398" s="76"/>
      <c r="U398" s="36"/>
      <c r="V398" s="36"/>
      <c r="W398" s="36"/>
      <c r="X398" s="36"/>
      <c r="Y398" s="36"/>
      <c r="Z398" s="36"/>
      <c r="AA398" s="36"/>
      <c r="AB398" s="36"/>
      <c r="AC398" s="36"/>
      <c r="AD398" s="36"/>
      <c r="AE398" s="36"/>
      <c r="AT398" s="17" t="s">
        <v>149</v>
      </c>
      <c r="AU398" s="17" t="s">
        <v>82</v>
      </c>
    </row>
    <row r="399" s="13" customFormat="1">
      <c r="A399" s="13"/>
      <c r="B399" s="196"/>
      <c r="C399" s="13"/>
      <c r="D399" s="191" t="s">
        <v>150</v>
      </c>
      <c r="E399" s="197" t="s">
        <v>1</v>
      </c>
      <c r="F399" s="198" t="s">
        <v>480</v>
      </c>
      <c r="G399" s="13"/>
      <c r="H399" s="199">
        <v>51.299999999999997</v>
      </c>
      <c r="I399" s="200"/>
      <c r="J399" s="13"/>
      <c r="K399" s="13"/>
      <c r="L399" s="196"/>
      <c r="M399" s="201"/>
      <c r="N399" s="202"/>
      <c r="O399" s="202"/>
      <c r="P399" s="202"/>
      <c r="Q399" s="202"/>
      <c r="R399" s="202"/>
      <c r="S399" s="202"/>
      <c r="T399" s="203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197" t="s">
        <v>150</v>
      </c>
      <c r="AU399" s="197" t="s">
        <v>82</v>
      </c>
      <c r="AV399" s="13" t="s">
        <v>82</v>
      </c>
      <c r="AW399" s="13" t="s">
        <v>30</v>
      </c>
      <c r="AX399" s="13" t="s">
        <v>73</v>
      </c>
      <c r="AY399" s="197" t="s">
        <v>141</v>
      </c>
    </row>
    <row r="400" s="14" customFormat="1">
      <c r="A400" s="14"/>
      <c r="B400" s="204"/>
      <c r="C400" s="14"/>
      <c r="D400" s="191" t="s">
        <v>150</v>
      </c>
      <c r="E400" s="205" t="s">
        <v>1</v>
      </c>
      <c r="F400" s="206" t="s">
        <v>153</v>
      </c>
      <c r="G400" s="14"/>
      <c r="H400" s="207">
        <v>51.299999999999997</v>
      </c>
      <c r="I400" s="208"/>
      <c r="J400" s="14"/>
      <c r="K400" s="14"/>
      <c r="L400" s="204"/>
      <c r="M400" s="209"/>
      <c r="N400" s="210"/>
      <c r="O400" s="210"/>
      <c r="P400" s="210"/>
      <c r="Q400" s="210"/>
      <c r="R400" s="210"/>
      <c r="S400" s="210"/>
      <c r="T400" s="211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05" t="s">
        <v>150</v>
      </c>
      <c r="AU400" s="205" t="s">
        <v>82</v>
      </c>
      <c r="AV400" s="14" t="s">
        <v>148</v>
      </c>
      <c r="AW400" s="14" t="s">
        <v>30</v>
      </c>
      <c r="AX400" s="14" t="s">
        <v>80</v>
      </c>
      <c r="AY400" s="205" t="s">
        <v>141</v>
      </c>
    </row>
    <row r="401" s="2" customFormat="1" ht="49.05" customHeight="1">
      <c r="A401" s="36"/>
      <c r="B401" s="177"/>
      <c r="C401" s="212" t="s">
        <v>317</v>
      </c>
      <c r="D401" s="212" t="s">
        <v>191</v>
      </c>
      <c r="E401" s="213" t="s">
        <v>498</v>
      </c>
      <c r="F401" s="214" t="s">
        <v>499</v>
      </c>
      <c r="G401" s="215" t="s">
        <v>146</v>
      </c>
      <c r="H401" s="216">
        <v>111.09</v>
      </c>
      <c r="I401" s="217"/>
      <c r="J401" s="218">
        <f>ROUND(I401*H401,2)</f>
        <v>0</v>
      </c>
      <c r="K401" s="214" t="s">
        <v>147</v>
      </c>
      <c r="L401" s="219"/>
      <c r="M401" s="220" t="s">
        <v>1</v>
      </c>
      <c r="N401" s="221" t="s">
        <v>38</v>
      </c>
      <c r="O401" s="75"/>
      <c r="P401" s="187">
        <f>O401*H401</f>
        <v>0</v>
      </c>
      <c r="Q401" s="187">
        <v>0</v>
      </c>
      <c r="R401" s="187">
        <f>Q401*H401</f>
        <v>0</v>
      </c>
      <c r="S401" s="187">
        <v>0</v>
      </c>
      <c r="T401" s="188">
        <f>S401*H401</f>
        <v>0</v>
      </c>
      <c r="U401" s="36"/>
      <c r="V401" s="36"/>
      <c r="W401" s="36"/>
      <c r="X401" s="36"/>
      <c r="Y401" s="36"/>
      <c r="Z401" s="36"/>
      <c r="AA401" s="36"/>
      <c r="AB401" s="36"/>
      <c r="AC401" s="36"/>
      <c r="AD401" s="36"/>
      <c r="AE401" s="36"/>
      <c r="AR401" s="189" t="s">
        <v>216</v>
      </c>
      <c r="AT401" s="189" t="s">
        <v>191</v>
      </c>
      <c r="AU401" s="189" t="s">
        <v>82</v>
      </c>
      <c r="AY401" s="17" t="s">
        <v>141</v>
      </c>
      <c r="BE401" s="190">
        <f>IF(N401="základní",J401,0)</f>
        <v>0</v>
      </c>
      <c r="BF401" s="190">
        <f>IF(N401="snížená",J401,0)</f>
        <v>0</v>
      </c>
      <c r="BG401" s="190">
        <f>IF(N401="zákl. přenesená",J401,0)</f>
        <v>0</v>
      </c>
      <c r="BH401" s="190">
        <f>IF(N401="sníž. přenesená",J401,0)</f>
        <v>0</v>
      </c>
      <c r="BI401" s="190">
        <f>IF(N401="nulová",J401,0)</f>
        <v>0</v>
      </c>
      <c r="BJ401" s="17" t="s">
        <v>80</v>
      </c>
      <c r="BK401" s="190">
        <f>ROUND(I401*H401,2)</f>
        <v>0</v>
      </c>
      <c r="BL401" s="17" t="s">
        <v>185</v>
      </c>
      <c r="BM401" s="189" t="s">
        <v>479</v>
      </c>
    </row>
    <row r="402" s="2" customFormat="1">
      <c r="A402" s="36"/>
      <c r="B402" s="37"/>
      <c r="C402" s="36"/>
      <c r="D402" s="191" t="s">
        <v>149</v>
      </c>
      <c r="E402" s="36"/>
      <c r="F402" s="192" t="s">
        <v>499</v>
      </c>
      <c r="G402" s="36"/>
      <c r="H402" s="36"/>
      <c r="I402" s="193"/>
      <c r="J402" s="36"/>
      <c r="K402" s="36"/>
      <c r="L402" s="37"/>
      <c r="M402" s="194"/>
      <c r="N402" s="195"/>
      <c r="O402" s="75"/>
      <c r="P402" s="75"/>
      <c r="Q402" s="75"/>
      <c r="R402" s="75"/>
      <c r="S402" s="75"/>
      <c r="T402" s="76"/>
      <c r="U402" s="36"/>
      <c r="V402" s="36"/>
      <c r="W402" s="36"/>
      <c r="X402" s="36"/>
      <c r="Y402" s="36"/>
      <c r="Z402" s="36"/>
      <c r="AA402" s="36"/>
      <c r="AB402" s="36"/>
      <c r="AC402" s="36"/>
      <c r="AD402" s="36"/>
      <c r="AE402" s="36"/>
      <c r="AT402" s="17" t="s">
        <v>149</v>
      </c>
      <c r="AU402" s="17" t="s">
        <v>82</v>
      </c>
    </row>
    <row r="403" s="13" customFormat="1">
      <c r="A403" s="13"/>
      <c r="B403" s="196"/>
      <c r="C403" s="13"/>
      <c r="D403" s="191" t="s">
        <v>150</v>
      </c>
      <c r="E403" s="197" t="s">
        <v>1</v>
      </c>
      <c r="F403" s="198" t="s">
        <v>501</v>
      </c>
      <c r="G403" s="13"/>
      <c r="H403" s="199">
        <v>111.09</v>
      </c>
      <c r="I403" s="200"/>
      <c r="J403" s="13"/>
      <c r="K403" s="13"/>
      <c r="L403" s="196"/>
      <c r="M403" s="201"/>
      <c r="N403" s="202"/>
      <c r="O403" s="202"/>
      <c r="P403" s="202"/>
      <c r="Q403" s="202"/>
      <c r="R403" s="202"/>
      <c r="S403" s="202"/>
      <c r="T403" s="203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197" t="s">
        <v>150</v>
      </c>
      <c r="AU403" s="197" t="s">
        <v>82</v>
      </c>
      <c r="AV403" s="13" t="s">
        <v>82</v>
      </c>
      <c r="AW403" s="13" t="s">
        <v>30</v>
      </c>
      <c r="AX403" s="13" t="s">
        <v>73</v>
      </c>
      <c r="AY403" s="197" t="s">
        <v>141</v>
      </c>
    </row>
    <row r="404" s="14" customFormat="1">
      <c r="A404" s="14"/>
      <c r="B404" s="204"/>
      <c r="C404" s="14"/>
      <c r="D404" s="191" t="s">
        <v>150</v>
      </c>
      <c r="E404" s="205" t="s">
        <v>1</v>
      </c>
      <c r="F404" s="206" t="s">
        <v>153</v>
      </c>
      <c r="G404" s="14"/>
      <c r="H404" s="207">
        <v>111.09</v>
      </c>
      <c r="I404" s="208"/>
      <c r="J404" s="14"/>
      <c r="K404" s="14"/>
      <c r="L404" s="204"/>
      <c r="M404" s="209"/>
      <c r="N404" s="210"/>
      <c r="O404" s="210"/>
      <c r="P404" s="210"/>
      <c r="Q404" s="210"/>
      <c r="R404" s="210"/>
      <c r="S404" s="210"/>
      <c r="T404" s="211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05" t="s">
        <v>150</v>
      </c>
      <c r="AU404" s="205" t="s">
        <v>82</v>
      </c>
      <c r="AV404" s="14" t="s">
        <v>148</v>
      </c>
      <c r="AW404" s="14" t="s">
        <v>30</v>
      </c>
      <c r="AX404" s="14" t="s">
        <v>80</v>
      </c>
      <c r="AY404" s="205" t="s">
        <v>141</v>
      </c>
    </row>
    <row r="405" s="2" customFormat="1" ht="24.15" customHeight="1">
      <c r="A405" s="36"/>
      <c r="B405" s="177"/>
      <c r="C405" s="178" t="s">
        <v>481</v>
      </c>
      <c r="D405" s="178" t="s">
        <v>143</v>
      </c>
      <c r="E405" s="179" t="s">
        <v>502</v>
      </c>
      <c r="F405" s="180" t="s">
        <v>503</v>
      </c>
      <c r="G405" s="181" t="s">
        <v>146</v>
      </c>
      <c r="H405" s="182">
        <v>51.299999999999997</v>
      </c>
      <c r="I405" s="183"/>
      <c r="J405" s="184">
        <f>ROUND(I405*H405,2)</f>
        <v>0</v>
      </c>
      <c r="K405" s="180" t="s">
        <v>147</v>
      </c>
      <c r="L405" s="37"/>
      <c r="M405" s="185" t="s">
        <v>1</v>
      </c>
      <c r="N405" s="186" t="s">
        <v>38</v>
      </c>
      <c r="O405" s="75"/>
      <c r="P405" s="187">
        <f>O405*H405</f>
        <v>0</v>
      </c>
      <c r="Q405" s="187">
        <v>0</v>
      </c>
      <c r="R405" s="187">
        <f>Q405*H405</f>
        <v>0</v>
      </c>
      <c r="S405" s="187">
        <v>0</v>
      </c>
      <c r="T405" s="188">
        <f>S405*H405</f>
        <v>0</v>
      </c>
      <c r="U405" s="36"/>
      <c r="V405" s="36"/>
      <c r="W405" s="36"/>
      <c r="X405" s="36"/>
      <c r="Y405" s="36"/>
      <c r="Z405" s="36"/>
      <c r="AA405" s="36"/>
      <c r="AB405" s="36"/>
      <c r="AC405" s="36"/>
      <c r="AD405" s="36"/>
      <c r="AE405" s="36"/>
      <c r="AR405" s="189" t="s">
        <v>185</v>
      </c>
      <c r="AT405" s="189" t="s">
        <v>143</v>
      </c>
      <c r="AU405" s="189" t="s">
        <v>82</v>
      </c>
      <c r="AY405" s="17" t="s">
        <v>141</v>
      </c>
      <c r="BE405" s="190">
        <f>IF(N405="základní",J405,0)</f>
        <v>0</v>
      </c>
      <c r="BF405" s="190">
        <f>IF(N405="snížená",J405,0)</f>
        <v>0</v>
      </c>
      <c r="BG405" s="190">
        <f>IF(N405="zákl. přenesená",J405,0)</f>
        <v>0</v>
      </c>
      <c r="BH405" s="190">
        <f>IF(N405="sníž. přenesená",J405,0)</f>
        <v>0</v>
      </c>
      <c r="BI405" s="190">
        <f>IF(N405="nulová",J405,0)</f>
        <v>0</v>
      </c>
      <c r="BJ405" s="17" t="s">
        <v>80</v>
      </c>
      <c r="BK405" s="190">
        <f>ROUND(I405*H405,2)</f>
        <v>0</v>
      </c>
      <c r="BL405" s="17" t="s">
        <v>185</v>
      </c>
      <c r="BM405" s="189" t="s">
        <v>484</v>
      </c>
    </row>
    <row r="406" s="2" customFormat="1">
      <c r="A406" s="36"/>
      <c r="B406" s="37"/>
      <c r="C406" s="36"/>
      <c r="D406" s="191" t="s">
        <v>149</v>
      </c>
      <c r="E406" s="36"/>
      <c r="F406" s="192" t="s">
        <v>503</v>
      </c>
      <c r="G406" s="36"/>
      <c r="H406" s="36"/>
      <c r="I406" s="193"/>
      <c r="J406" s="36"/>
      <c r="K406" s="36"/>
      <c r="L406" s="37"/>
      <c r="M406" s="194"/>
      <c r="N406" s="195"/>
      <c r="O406" s="75"/>
      <c r="P406" s="75"/>
      <c r="Q406" s="75"/>
      <c r="R406" s="75"/>
      <c r="S406" s="75"/>
      <c r="T406" s="76"/>
      <c r="U406" s="36"/>
      <c r="V406" s="36"/>
      <c r="W406" s="36"/>
      <c r="X406" s="36"/>
      <c r="Y406" s="36"/>
      <c r="Z406" s="36"/>
      <c r="AA406" s="36"/>
      <c r="AB406" s="36"/>
      <c r="AC406" s="36"/>
      <c r="AD406" s="36"/>
      <c r="AE406" s="36"/>
      <c r="AT406" s="17" t="s">
        <v>149</v>
      </c>
      <c r="AU406" s="17" t="s">
        <v>82</v>
      </c>
    </row>
    <row r="407" s="2" customFormat="1" ht="24.15" customHeight="1">
      <c r="A407" s="36"/>
      <c r="B407" s="177"/>
      <c r="C407" s="212" t="s">
        <v>325</v>
      </c>
      <c r="D407" s="212" t="s">
        <v>191</v>
      </c>
      <c r="E407" s="213" t="s">
        <v>506</v>
      </c>
      <c r="F407" s="214" t="s">
        <v>507</v>
      </c>
      <c r="G407" s="215" t="s">
        <v>146</v>
      </c>
      <c r="H407" s="216">
        <v>53.865000000000002</v>
      </c>
      <c r="I407" s="217"/>
      <c r="J407" s="218">
        <f>ROUND(I407*H407,2)</f>
        <v>0</v>
      </c>
      <c r="K407" s="214" t="s">
        <v>1</v>
      </c>
      <c r="L407" s="219"/>
      <c r="M407" s="220" t="s">
        <v>1</v>
      </c>
      <c r="N407" s="221" t="s">
        <v>38</v>
      </c>
      <c r="O407" s="75"/>
      <c r="P407" s="187">
        <f>O407*H407</f>
        <v>0</v>
      </c>
      <c r="Q407" s="187">
        <v>0</v>
      </c>
      <c r="R407" s="187">
        <f>Q407*H407</f>
        <v>0</v>
      </c>
      <c r="S407" s="187">
        <v>0</v>
      </c>
      <c r="T407" s="188">
        <f>S407*H407</f>
        <v>0</v>
      </c>
      <c r="U407" s="36"/>
      <c r="V407" s="36"/>
      <c r="W407" s="36"/>
      <c r="X407" s="36"/>
      <c r="Y407" s="36"/>
      <c r="Z407" s="36"/>
      <c r="AA407" s="36"/>
      <c r="AB407" s="36"/>
      <c r="AC407" s="36"/>
      <c r="AD407" s="36"/>
      <c r="AE407" s="36"/>
      <c r="AR407" s="189" t="s">
        <v>216</v>
      </c>
      <c r="AT407" s="189" t="s">
        <v>191</v>
      </c>
      <c r="AU407" s="189" t="s">
        <v>82</v>
      </c>
      <c r="AY407" s="17" t="s">
        <v>141</v>
      </c>
      <c r="BE407" s="190">
        <f>IF(N407="základní",J407,0)</f>
        <v>0</v>
      </c>
      <c r="BF407" s="190">
        <f>IF(N407="snížená",J407,0)</f>
        <v>0</v>
      </c>
      <c r="BG407" s="190">
        <f>IF(N407="zákl. přenesená",J407,0)</f>
        <v>0</v>
      </c>
      <c r="BH407" s="190">
        <f>IF(N407="sníž. přenesená",J407,0)</f>
        <v>0</v>
      </c>
      <c r="BI407" s="190">
        <f>IF(N407="nulová",J407,0)</f>
        <v>0</v>
      </c>
      <c r="BJ407" s="17" t="s">
        <v>80</v>
      </c>
      <c r="BK407" s="190">
        <f>ROUND(I407*H407,2)</f>
        <v>0</v>
      </c>
      <c r="BL407" s="17" t="s">
        <v>185</v>
      </c>
      <c r="BM407" s="189" t="s">
        <v>488</v>
      </c>
    </row>
    <row r="408" s="2" customFormat="1">
      <c r="A408" s="36"/>
      <c r="B408" s="37"/>
      <c r="C408" s="36"/>
      <c r="D408" s="191" t="s">
        <v>149</v>
      </c>
      <c r="E408" s="36"/>
      <c r="F408" s="192" t="s">
        <v>507</v>
      </c>
      <c r="G408" s="36"/>
      <c r="H408" s="36"/>
      <c r="I408" s="193"/>
      <c r="J408" s="36"/>
      <c r="K408" s="36"/>
      <c r="L408" s="37"/>
      <c r="M408" s="194"/>
      <c r="N408" s="195"/>
      <c r="O408" s="75"/>
      <c r="P408" s="75"/>
      <c r="Q408" s="75"/>
      <c r="R408" s="75"/>
      <c r="S408" s="75"/>
      <c r="T408" s="76"/>
      <c r="U408" s="36"/>
      <c r="V408" s="36"/>
      <c r="W408" s="36"/>
      <c r="X408" s="36"/>
      <c r="Y408" s="36"/>
      <c r="Z408" s="36"/>
      <c r="AA408" s="36"/>
      <c r="AB408" s="36"/>
      <c r="AC408" s="36"/>
      <c r="AD408" s="36"/>
      <c r="AE408" s="36"/>
      <c r="AT408" s="17" t="s">
        <v>149</v>
      </c>
      <c r="AU408" s="17" t="s">
        <v>82</v>
      </c>
    </row>
    <row r="409" s="13" customFormat="1">
      <c r="A409" s="13"/>
      <c r="B409" s="196"/>
      <c r="C409" s="13"/>
      <c r="D409" s="191" t="s">
        <v>150</v>
      </c>
      <c r="E409" s="197" t="s">
        <v>1</v>
      </c>
      <c r="F409" s="198" t="s">
        <v>509</v>
      </c>
      <c r="G409" s="13"/>
      <c r="H409" s="199">
        <v>53.865000000000002</v>
      </c>
      <c r="I409" s="200"/>
      <c r="J409" s="13"/>
      <c r="K409" s="13"/>
      <c r="L409" s="196"/>
      <c r="M409" s="201"/>
      <c r="N409" s="202"/>
      <c r="O409" s="202"/>
      <c r="P409" s="202"/>
      <c r="Q409" s="202"/>
      <c r="R409" s="202"/>
      <c r="S409" s="202"/>
      <c r="T409" s="203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197" t="s">
        <v>150</v>
      </c>
      <c r="AU409" s="197" t="s">
        <v>82</v>
      </c>
      <c r="AV409" s="13" t="s">
        <v>82</v>
      </c>
      <c r="AW409" s="13" t="s">
        <v>30</v>
      </c>
      <c r="AX409" s="13" t="s">
        <v>73</v>
      </c>
      <c r="AY409" s="197" t="s">
        <v>141</v>
      </c>
    </row>
    <row r="410" s="14" customFormat="1">
      <c r="A410" s="14"/>
      <c r="B410" s="204"/>
      <c r="C410" s="14"/>
      <c r="D410" s="191" t="s">
        <v>150</v>
      </c>
      <c r="E410" s="205" t="s">
        <v>1</v>
      </c>
      <c r="F410" s="206" t="s">
        <v>153</v>
      </c>
      <c r="G410" s="14"/>
      <c r="H410" s="207">
        <v>53.865000000000002</v>
      </c>
      <c r="I410" s="208"/>
      <c r="J410" s="14"/>
      <c r="K410" s="14"/>
      <c r="L410" s="204"/>
      <c r="M410" s="209"/>
      <c r="N410" s="210"/>
      <c r="O410" s="210"/>
      <c r="P410" s="210"/>
      <c r="Q410" s="210"/>
      <c r="R410" s="210"/>
      <c r="S410" s="210"/>
      <c r="T410" s="211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05" t="s">
        <v>150</v>
      </c>
      <c r="AU410" s="205" t="s">
        <v>82</v>
      </c>
      <c r="AV410" s="14" t="s">
        <v>148</v>
      </c>
      <c r="AW410" s="14" t="s">
        <v>30</v>
      </c>
      <c r="AX410" s="14" t="s">
        <v>80</v>
      </c>
      <c r="AY410" s="205" t="s">
        <v>141</v>
      </c>
    </row>
    <row r="411" s="2" customFormat="1" ht="21.75" customHeight="1">
      <c r="A411" s="36"/>
      <c r="B411" s="177"/>
      <c r="C411" s="178" t="s">
        <v>489</v>
      </c>
      <c r="D411" s="178" t="s">
        <v>143</v>
      </c>
      <c r="E411" s="179" t="s">
        <v>510</v>
      </c>
      <c r="F411" s="180" t="s">
        <v>511</v>
      </c>
      <c r="G411" s="181" t="s">
        <v>159</v>
      </c>
      <c r="H411" s="182">
        <v>16.100000000000001</v>
      </c>
      <c r="I411" s="183"/>
      <c r="J411" s="184">
        <f>ROUND(I411*H411,2)</f>
        <v>0</v>
      </c>
      <c r="K411" s="180" t="s">
        <v>147</v>
      </c>
      <c r="L411" s="37"/>
      <c r="M411" s="185" t="s">
        <v>1</v>
      </c>
      <c r="N411" s="186" t="s">
        <v>38</v>
      </c>
      <c r="O411" s="75"/>
      <c r="P411" s="187">
        <f>O411*H411</f>
        <v>0</v>
      </c>
      <c r="Q411" s="187">
        <v>0</v>
      </c>
      <c r="R411" s="187">
        <f>Q411*H411</f>
        <v>0</v>
      </c>
      <c r="S411" s="187">
        <v>0</v>
      </c>
      <c r="T411" s="188">
        <f>S411*H411</f>
        <v>0</v>
      </c>
      <c r="U411" s="36"/>
      <c r="V411" s="36"/>
      <c r="W411" s="36"/>
      <c r="X411" s="36"/>
      <c r="Y411" s="36"/>
      <c r="Z411" s="36"/>
      <c r="AA411" s="36"/>
      <c r="AB411" s="36"/>
      <c r="AC411" s="36"/>
      <c r="AD411" s="36"/>
      <c r="AE411" s="36"/>
      <c r="AR411" s="189" t="s">
        <v>185</v>
      </c>
      <c r="AT411" s="189" t="s">
        <v>143</v>
      </c>
      <c r="AU411" s="189" t="s">
        <v>82</v>
      </c>
      <c r="AY411" s="17" t="s">
        <v>141</v>
      </c>
      <c r="BE411" s="190">
        <f>IF(N411="základní",J411,0)</f>
        <v>0</v>
      </c>
      <c r="BF411" s="190">
        <f>IF(N411="snížená",J411,0)</f>
        <v>0</v>
      </c>
      <c r="BG411" s="190">
        <f>IF(N411="zákl. přenesená",J411,0)</f>
        <v>0</v>
      </c>
      <c r="BH411" s="190">
        <f>IF(N411="sníž. přenesená",J411,0)</f>
        <v>0</v>
      </c>
      <c r="BI411" s="190">
        <f>IF(N411="nulová",J411,0)</f>
        <v>0</v>
      </c>
      <c r="BJ411" s="17" t="s">
        <v>80</v>
      </c>
      <c r="BK411" s="190">
        <f>ROUND(I411*H411,2)</f>
        <v>0</v>
      </c>
      <c r="BL411" s="17" t="s">
        <v>185</v>
      </c>
      <c r="BM411" s="189" t="s">
        <v>492</v>
      </c>
    </row>
    <row r="412" s="2" customFormat="1">
      <c r="A412" s="36"/>
      <c r="B412" s="37"/>
      <c r="C412" s="36"/>
      <c r="D412" s="191" t="s">
        <v>149</v>
      </c>
      <c r="E412" s="36"/>
      <c r="F412" s="192" t="s">
        <v>511</v>
      </c>
      <c r="G412" s="36"/>
      <c r="H412" s="36"/>
      <c r="I412" s="193"/>
      <c r="J412" s="36"/>
      <c r="K412" s="36"/>
      <c r="L412" s="37"/>
      <c r="M412" s="194"/>
      <c r="N412" s="195"/>
      <c r="O412" s="75"/>
      <c r="P412" s="75"/>
      <c r="Q412" s="75"/>
      <c r="R412" s="75"/>
      <c r="S412" s="75"/>
      <c r="T412" s="76"/>
      <c r="U412" s="36"/>
      <c r="V412" s="36"/>
      <c r="W412" s="36"/>
      <c r="X412" s="36"/>
      <c r="Y412" s="36"/>
      <c r="Z412" s="36"/>
      <c r="AA412" s="36"/>
      <c r="AB412" s="36"/>
      <c r="AC412" s="36"/>
      <c r="AD412" s="36"/>
      <c r="AE412" s="36"/>
      <c r="AT412" s="17" t="s">
        <v>149</v>
      </c>
      <c r="AU412" s="17" t="s">
        <v>82</v>
      </c>
    </row>
    <row r="413" s="2" customFormat="1" ht="16.5" customHeight="1">
      <c r="A413" s="36"/>
      <c r="B413" s="177"/>
      <c r="C413" s="212" t="s">
        <v>329</v>
      </c>
      <c r="D413" s="212" t="s">
        <v>191</v>
      </c>
      <c r="E413" s="213" t="s">
        <v>514</v>
      </c>
      <c r="F413" s="214" t="s">
        <v>515</v>
      </c>
      <c r="G413" s="215" t="s">
        <v>159</v>
      </c>
      <c r="H413" s="216">
        <v>16.422000000000001</v>
      </c>
      <c r="I413" s="217"/>
      <c r="J413" s="218">
        <f>ROUND(I413*H413,2)</f>
        <v>0</v>
      </c>
      <c r="K413" s="214" t="s">
        <v>147</v>
      </c>
      <c r="L413" s="219"/>
      <c r="M413" s="220" t="s">
        <v>1</v>
      </c>
      <c r="N413" s="221" t="s">
        <v>38</v>
      </c>
      <c r="O413" s="75"/>
      <c r="P413" s="187">
        <f>O413*H413</f>
        <v>0</v>
      </c>
      <c r="Q413" s="187">
        <v>0</v>
      </c>
      <c r="R413" s="187">
        <f>Q413*H413</f>
        <v>0</v>
      </c>
      <c r="S413" s="187">
        <v>0</v>
      </c>
      <c r="T413" s="188">
        <f>S413*H413</f>
        <v>0</v>
      </c>
      <c r="U413" s="36"/>
      <c r="V413" s="36"/>
      <c r="W413" s="36"/>
      <c r="X413" s="36"/>
      <c r="Y413" s="36"/>
      <c r="Z413" s="36"/>
      <c r="AA413" s="36"/>
      <c r="AB413" s="36"/>
      <c r="AC413" s="36"/>
      <c r="AD413" s="36"/>
      <c r="AE413" s="36"/>
      <c r="AR413" s="189" t="s">
        <v>216</v>
      </c>
      <c r="AT413" s="189" t="s">
        <v>191</v>
      </c>
      <c r="AU413" s="189" t="s">
        <v>82</v>
      </c>
      <c r="AY413" s="17" t="s">
        <v>141</v>
      </c>
      <c r="BE413" s="190">
        <f>IF(N413="základní",J413,0)</f>
        <v>0</v>
      </c>
      <c r="BF413" s="190">
        <f>IF(N413="snížená",J413,0)</f>
        <v>0</v>
      </c>
      <c r="BG413" s="190">
        <f>IF(N413="zákl. přenesená",J413,0)</f>
        <v>0</v>
      </c>
      <c r="BH413" s="190">
        <f>IF(N413="sníž. přenesená",J413,0)</f>
        <v>0</v>
      </c>
      <c r="BI413" s="190">
        <f>IF(N413="nulová",J413,0)</f>
        <v>0</v>
      </c>
      <c r="BJ413" s="17" t="s">
        <v>80</v>
      </c>
      <c r="BK413" s="190">
        <f>ROUND(I413*H413,2)</f>
        <v>0</v>
      </c>
      <c r="BL413" s="17" t="s">
        <v>185</v>
      </c>
      <c r="BM413" s="189" t="s">
        <v>496</v>
      </c>
    </row>
    <row r="414" s="2" customFormat="1">
      <c r="A414" s="36"/>
      <c r="B414" s="37"/>
      <c r="C414" s="36"/>
      <c r="D414" s="191" t="s">
        <v>149</v>
      </c>
      <c r="E414" s="36"/>
      <c r="F414" s="192" t="s">
        <v>515</v>
      </c>
      <c r="G414" s="36"/>
      <c r="H414" s="36"/>
      <c r="I414" s="193"/>
      <c r="J414" s="36"/>
      <c r="K414" s="36"/>
      <c r="L414" s="37"/>
      <c r="M414" s="194"/>
      <c r="N414" s="195"/>
      <c r="O414" s="75"/>
      <c r="P414" s="75"/>
      <c r="Q414" s="75"/>
      <c r="R414" s="75"/>
      <c r="S414" s="75"/>
      <c r="T414" s="76"/>
      <c r="U414" s="36"/>
      <c r="V414" s="36"/>
      <c r="W414" s="36"/>
      <c r="X414" s="36"/>
      <c r="Y414" s="36"/>
      <c r="Z414" s="36"/>
      <c r="AA414" s="36"/>
      <c r="AB414" s="36"/>
      <c r="AC414" s="36"/>
      <c r="AD414" s="36"/>
      <c r="AE414" s="36"/>
      <c r="AT414" s="17" t="s">
        <v>149</v>
      </c>
      <c r="AU414" s="17" t="s">
        <v>82</v>
      </c>
    </row>
    <row r="415" s="13" customFormat="1">
      <c r="A415" s="13"/>
      <c r="B415" s="196"/>
      <c r="C415" s="13"/>
      <c r="D415" s="191" t="s">
        <v>150</v>
      </c>
      <c r="E415" s="197" t="s">
        <v>1</v>
      </c>
      <c r="F415" s="198" t="s">
        <v>517</v>
      </c>
      <c r="G415" s="13"/>
      <c r="H415" s="199">
        <v>16.422000000000001</v>
      </c>
      <c r="I415" s="200"/>
      <c r="J415" s="13"/>
      <c r="K415" s="13"/>
      <c r="L415" s="196"/>
      <c r="M415" s="201"/>
      <c r="N415" s="202"/>
      <c r="O415" s="202"/>
      <c r="P415" s="202"/>
      <c r="Q415" s="202"/>
      <c r="R415" s="202"/>
      <c r="S415" s="202"/>
      <c r="T415" s="203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197" t="s">
        <v>150</v>
      </c>
      <c r="AU415" s="197" t="s">
        <v>82</v>
      </c>
      <c r="AV415" s="13" t="s">
        <v>82</v>
      </c>
      <c r="AW415" s="13" t="s">
        <v>30</v>
      </c>
      <c r="AX415" s="13" t="s">
        <v>73</v>
      </c>
      <c r="AY415" s="197" t="s">
        <v>141</v>
      </c>
    </row>
    <row r="416" s="14" customFormat="1">
      <c r="A416" s="14"/>
      <c r="B416" s="204"/>
      <c r="C416" s="14"/>
      <c r="D416" s="191" t="s">
        <v>150</v>
      </c>
      <c r="E416" s="205" t="s">
        <v>1</v>
      </c>
      <c r="F416" s="206" t="s">
        <v>153</v>
      </c>
      <c r="G416" s="14"/>
      <c r="H416" s="207">
        <v>16.422000000000001</v>
      </c>
      <c r="I416" s="208"/>
      <c r="J416" s="14"/>
      <c r="K416" s="14"/>
      <c r="L416" s="204"/>
      <c r="M416" s="209"/>
      <c r="N416" s="210"/>
      <c r="O416" s="210"/>
      <c r="P416" s="210"/>
      <c r="Q416" s="210"/>
      <c r="R416" s="210"/>
      <c r="S416" s="210"/>
      <c r="T416" s="211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05" t="s">
        <v>150</v>
      </c>
      <c r="AU416" s="205" t="s">
        <v>82</v>
      </c>
      <c r="AV416" s="14" t="s">
        <v>148</v>
      </c>
      <c r="AW416" s="14" t="s">
        <v>30</v>
      </c>
      <c r="AX416" s="14" t="s">
        <v>80</v>
      </c>
      <c r="AY416" s="205" t="s">
        <v>141</v>
      </c>
    </row>
    <row r="417" s="2" customFormat="1" ht="24.15" customHeight="1">
      <c r="A417" s="36"/>
      <c r="B417" s="177"/>
      <c r="C417" s="212" t="s">
        <v>497</v>
      </c>
      <c r="D417" s="212" t="s">
        <v>191</v>
      </c>
      <c r="E417" s="213" t="s">
        <v>518</v>
      </c>
      <c r="F417" s="214" t="s">
        <v>519</v>
      </c>
      <c r="G417" s="215" t="s">
        <v>225</v>
      </c>
      <c r="H417" s="216">
        <v>48</v>
      </c>
      <c r="I417" s="217"/>
      <c r="J417" s="218">
        <f>ROUND(I417*H417,2)</f>
        <v>0</v>
      </c>
      <c r="K417" s="214" t="s">
        <v>147</v>
      </c>
      <c r="L417" s="219"/>
      <c r="M417" s="220" t="s">
        <v>1</v>
      </c>
      <c r="N417" s="221" t="s">
        <v>38</v>
      </c>
      <c r="O417" s="75"/>
      <c r="P417" s="187">
        <f>O417*H417</f>
        <v>0</v>
      </c>
      <c r="Q417" s="187">
        <v>0</v>
      </c>
      <c r="R417" s="187">
        <f>Q417*H417</f>
        <v>0</v>
      </c>
      <c r="S417" s="187">
        <v>0</v>
      </c>
      <c r="T417" s="188">
        <f>S417*H417</f>
        <v>0</v>
      </c>
      <c r="U417" s="36"/>
      <c r="V417" s="36"/>
      <c r="W417" s="36"/>
      <c r="X417" s="36"/>
      <c r="Y417" s="36"/>
      <c r="Z417" s="36"/>
      <c r="AA417" s="36"/>
      <c r="AB417" s="36"/>
      <c r="AC417" s="36"/>
      <c r="AD417" s="36"/>
      <c r="AE417" s="36"/>
      <c r="AR417" s="189" t="s">
        <v>216</v>
      </c>
      <c r="AT417" s="189" t="s">
        <v>191</v>
      </c>
      <c r="AU417" s="189" t="s">
        <v>82</v>
      </c>
      <c r="AY417" s="17" t="s">
        <v>141</v>
      </c>
      <c r="BE417" s="190">
        <f>IF(N417="základní",J417,0)</f>
        <v>0</v>
      </c>
      <c r="BF417" s="190">
        <f>IF(N417="snížená",J417,0)</f>
        <v>0</v>
      </c>
      <c r="BG417" s="190">
        <f>IF(N417="zákl. přenesená",J417,0)</f>
        <v>0</v>
      </c>
      <c r="BH417" s="190">
        <f>IF(N417="sníž. přenesená",J417,0)</f>
        <v>0</v>
      </c>
      <c r="BI417" s="190">
        <f>IF(N417="nulová",J417,0)</f>
        <v>0</v>
      </c>
      <c r="BJ417" s="17" t="s">
        <v>80</v>
      </c>
      <c r="BK417" s="190">
        <f>ROUND(I417*H417,2)</f>
        <v>0</v>
      </c>
      <c r="BL417" s="17" t="s">
        <v>185</v>
      </c>
      <c r="BM417" s="189" t="s">
        <v>500</v>
      </c>
    </row>
    <row r="418" s="2" customFormat="1">
      <c r="A418" s="36"/>
      <c r="B418" s="37"/>
      <c r="C418" s="36"/>
      <c r="D418" s="191" t="s">
        <v>149</v>
      </c>
      <c r="E418" s="36"/>
      <c r="F418" s="192" t="s">
        <v>519</v>
      </c>
      <c r="G418" s="36"/>
      <c r="H418" s="36"/>
      <c r="I418" s="193"/>
      <c r="J418" s="36"/>
      <c r="K418" s="36"/>
      <c r="L418" s="37"/>
      <c r="M418" s="194"/>
      <c r="N418" s="195"/>
      <c r="O418" s="75"/>
      <c r="P418" s="75"/>
      <c r="Q418" s="75"/>
      <c r="R418" s="75"/>
      <c r="S418" s="75"/>
      <c r="T418" s="76"/>
      <c r="U418" s="36"/>
      <c r="V418" s="36"/>
      <c r="W418" s="36"/>
      <c r="X418" s="36"/>
      <c r="Y418" s="36"/>
      <c r="Z418" s="36"/>
      <c r="AA418" s="36"/>
      <c r="AB418" s="36"/>
      <c r="AC418" s="36"/>
      <c r="AD418" s="36"/>
      <c r="AE418" s="36"/>
      <c r="AT418" s="17" t="s">
        <v>149</v>
      </c>
      <c r="AU418" s="17" t="s">
        <v>82</v>
      </c>
    </row>
    <row r="419" s="2" customFormat="1" ht="16.5" customHeight="1">
      <c r="A419" s="36"/>
      <c r="B419" s="177"/>
      <c r="C419" s="212" t="s">
        <v>333</v>
      </c>
      <c r="D419" s="212" t="s">
        <v>191</v>
      </c>
      <c r="E419" s="213" t="s">
        <v>522</v>
      </c>
      <c r="F419" s="214" t="s">
        <v>523</v>
      </c>
      <c r="G419" s="215" t="s">
        <v>159</v>
      </c>
      <c r="H419" s="216">
        <v>16.100000000000001</v>
      </c>
      <c r="I419" s="217"/>
      <c r="J419" s="218">
        <f>ROUND(I419*H419,2)</f>
        <v>0</v>
      </c>
      <c r="K419" s="214" t="s">
        <v>147</v>
      </c>
      <c r="L419" s="219"/>
      <c r="M419" s="220" t="s">
        <v>1</v>
      </c>
      <c r="N419" s="221" t="s">
        <v>38</v>
      </c>
      <c r="O419" s="75"/>
      <c r="P419" s="187">
        <f>O419*H419</f>
        <v>0</v>
      </c>
      <c r="Q419" s="187">
        <v>0</v>
      </c>
      <c r="R419" s="187">
        <f>Q419*H419</f>
        <v>0</v>
      </c>
      <c r="S419" s="187">
        <v>0</v>
      </c>
      <c r="T419" s="188">
        <f>S419*H419</f>
        <v>0</v>
      </c>
      <c r="U419" s="36"/>
      <c r="V419" s="36"/>
      <c r="W419" s="36"/>
      <c r="X419" s="36"/>
      <c r="Y419" s="36"/>
      <c r="Z419" s="36"/>
      <c r="AA419" s="36"/>
      <c r="AB419" s="36"/>
      <c r="AC419" s="36"/>
      <c r="AD419" s="36"/>
      <c r="AE419" s="36"/>
      <c r="AR419" s="189" t="s">
        <v>216</v>
      </c>
      <c r="AT419" s="189" t="s">
        <v>191</v>
      </c>
      <c r="AU419" s="189" t="s">
        <v>82</v>
      </c>
      <c r="AY419" s="17" t="s">
        <v>141</v>
      </c>
      <c r="BE419" s="190">
        <f>IF(N419="základní",J419,0)</f>
        <v>0</v>
      </c>
      <c r="BF419" s="190">
        <f>IF(N419="snížená",J419,0)</f>
        <v>0</v>
      </c>
      <c r="BG419" s="190">
        <f>IF(N419="zákl. přenesená",J419,0)</f>
        <v>0</v>
      </c>
      <c r="BH419" s="190">
        <f>IF(N419="sníž. přenesená",J419,0)</f>
        <v>0</v>
      </c>
      <c r="BI419" s="190">
        <f>IF(N419="nulová",J419,0)</f>
        <v>0</v>
      </c>
      <c r="BJ419" s="17" t="s">
        <v>80</v>
      </c>
      <c r="BK419" s="190">
        <f>ROUND(I419*H419,2)</f>
        <v>0</v>
      </c>
      <c r="BL419" s="17" t="s">
        <v>185</v>
      </c>
      <c r="BM419" s="189" t="s">
        <v>504</v>
      </c>
    </row>
    <row r="420" s="2" customFormat="1">
      <c r="A420" s="36"/>
      <c r="B420" s="37"/>
      <c r="C420" s="36"/>
      <c r="D420" s="191" t="s">
        <v>149</v>
      </c>
      <c r="E420" s="36"/>
      <c r="F420" s="192" t="s">
        <v>523</v>
      </c>
      <c r="G420" s="36"/>
      <c r="H420" s="36"/>
      <c r="I420" s="193"/>
      <c r="J420" s="36"/>
      <c r="K420" s="36"/>
      <c r="L420" s="37"/>
      <c r="M420" s="194"/>
      <c r="N420" s="195"/>
      <c r="O420" s="75"/>
      <c r="P420" s="75"/>
      <c r="Q420" s="75"/>
      <c r="R420" s="75"/>
      <c r="S420" s="75"/>
      <c r="T420" s="76"/>
      <c r="U420" s="36"/>
      <c r="V420" s="36"/>
      <c r="W420" s="36"/>
      <c r="X420" s="36"/>
      <c r="Y420" s="36"/>
      <c r="Z420" s="36"/>
      <c r="AA420" s="36"/>
      <c r="AB420" s="36"/>
      <c r="AC420" s="36"/>
      <c r="AD420" s="36"/>
      <c r="AE420" s="36"/>
      <c r="AT420" s="17" t="s">
        <v>149</v>
      </c>
      <c r="AU420" s="17" t="s">
        <v>82</v>
      </c>
    </row>
    <row r="421" s="2" customFormat="1" ht="16.5" customHeight="1">
      <c r="A421" s="36"/>
      <c r="B421" s="177"/>
      <c r="C421" s="212" t="s">
        <v>505</v>
      </c>
      <c r="D421" s="212" t="s">
        <v>191</v>
      </c>
      <c r="E421" s="213" t="s">
        <v>525</v>
      </c>
      <c r="F421" s="214" t="s">
        <v>526</v>
      </c>
      <c r="G421" s="215" t="s">
        <v>225</v>
      </c>
      <c r="H421" s="216">
        <v>48</v>
      </c>
      <c r="I421" s="217"/>
      <c r="J421" s="218">
        <f>ROUND(I421*H421,2)</f>
        <v>0</v>
      </c>
      <c r="K421" s="214" t="s">
        <v>147</v>
      </c>
      <c r="L421" s="219"/>
      <c r="M421" s="220" t="s">
        <v>1</v>
      </c>
      <c r="N421" s="221" t="s">
        <v>38</v>
      </c>
      <c r="O421" s="75"/>
      <c r="P421" s="187">
        <f>O421*H421</f>
        <v>0</v>
      </c>
      <c r="Q421" s="187">
        <v>0</v>
      </c>
      <c r="R421" s="187">
        <f>Q421*H421</f>
        <v>0</v>
      </c>
      <c r="S421" s="187">
        <v>0</v>
      </c>
      <c r="T421" s="188">
        <f>S421*H421</f>
        <v>0</v>
      </c>
      <c r="U421" s="36"/>
      <c r="V421" s="36"/>
      <c r="W421" s="36"/>
      <c r="X421" s="36"/>
      <c r="Y421" s="36"/>
      <c r="Z421" s="36"/>
      <c r="AA421" s="36"/>
      <c r="AB421" s="36"/>
      <c r="AC421" s="36"/>
      <c r="AD421" s="36"/>
      <c r="AE421" s="36"/>
      <c r="AR421" s="189" t="s">
        <v>216</v>
      </c>
      <c r="AT421" s="189" t="s">
        <v>191</v>
      </c>
      <c r="AU421" s="189" t="s">
        <v>82</v>
      </c>
      <c r="AY421" s="17" t="s">
        <v>141</v>
      </c>
      <c r="BE421" s="190">
        <f>IF(N421="základní",J421,0)</f>
        <v>0</v>
      </c>
      <c r="BF421" s="190">
        <f>IF(N421="snížená",J421,0)</f>
        <v>0</v>
      </c>
      <c r="BG421" s="190">
        <f>IF(N421="zákl. přenesená",J421,0)</f>
        <v>0</v>
      </c>
      <c r="BH421" s="190">
        <f>IF(N421="sníž. přenesená",J421,0)</f>
        <v>0</v>
      </c>
      <c r="BI421" s="190">
        <f>IF(N421="nulová",J421,0)</f>
        <v>0</v>
      </c>
      <c r="BJ421" s="17" t="s">
        <v>80</v>
      </c>
      <c r="BK421" s="190">
        <f>ROUND(I421*H421,2)</f>
        <v>0</v>
      </c>
      <c r="BL421" s="17" t="s">
        <v>185</v>
      </c>
      <c r="BM421" s="189" t="s">
        <v>508</v>
      </c>
    </row>
    <row r="422" s="2" customFormat="1">
      <c r="A422" s="36"/>
      <c r="B422" s="37"/>
      <c r="C422" s="36"/>
      <c r="D422" s="191" t="s">
        <v>149</v>
      </c>
      <c r="E422" s="36"/>
      <c r="F422" s="192" t="s">
        <v>526</v>
      </c>
      <c r="G422" s="36"/>
      <c r="H422" s="36"/>
      <c r="I422" s="193"/>
      <c r="J422" s="36"/>
      <c r="K422" s="36"/>
      <c r="L422" s="37"/>
      <c r="M422" s="194"/>
      <c r="N422" s="195"/>
      <c r="O422" s="75"/>
      <c r="P422" s="75"/>
      <c r="Q422" s="75"/>
      <c r="R422" s="75"/>
      <c r="S422" s="75"/>
      <c r="T422" s="76"/>
      <c r="U422" s="36"/>
      <c r="V422" s="36"/>
      <c r="W422" s="36"/>
      <c r="X422" s="36"/>
      <c r="Y422" s="36"/>
      <c r="Z422" s="36"/>
      <c r="AA422" s="36"/>
      <c r="AB422" s="36"/>
      <c r="AC422" s="36"/>
      <c r="AD422" s="36"/>
      <c r="AE422" s="36"/>
      <c r="AT422" s="17" t="s">
        <v>149</v>
      </c>
      <c r="AU422" s="17" t="s">
        <v>82</v>
      </c>
    </row>
    <row r="423" s="2" customFormat="1" ht="24.15" customHeight="1">
      <c r="A423" s="36"/>
      <c r="B423" s="177"/>
      <c r="C423" s="178" t="s">
        <v>339</v>
      </c>
      <c r="D423" s="178" t="s">
        <v>143</v>
      </c>
      <c r="E423" s="179" t="s">
        <v>529</v>
      </c>
      <c r="F423" s="180" t="s">
        <v>530</v>
      </c>
      <c r="G423" s="181" t="s">
        <v>146</v>
      </c>
      <c r="H423" s="182">
        <v>51.299999999999997</v>
      </c>
      <c r="I423" s="183"/>
      <c r="J423" s="184">
        <f>ROUND(I423*H423,2)</f>
        <v>0</v>
      </c>
      <c r="K423" s="180" t="s">
        <v>147</v>
      </c>
      <c r="L423" s="37"/>
      <c r="M423" s="185" t="s">
        <v>1</v>
      </c>
      <c r="N423" s="186" t="s">
        <v>38</v>
      </c>
      <c r="O423" s="75"/>
      <c r="P423" s="187">
        <f>O423*H423</f>
        <v>0</v>
      </c>
      <c r="Q423" s="187">
        <v>0</v>
      </c>
      <c r="R423" s="187">
        <f>Q423*H423</f>
        <v>0</v>
      </c>
      <c r="S423" s="187">
        <v>0</v>
      </c>
      <c r="T423" s="188">
        <f>S423*H423</f>
        <v>0</v>
      </c>
      <c r="U423" s="36"/>
      <c r="V423" s="36"/>
      <c r="W423" s="36"/>
      <c r="X423" s="36"/>
      <c r="Y423" s="36"/>
      <c r="Z423" s="36"/>
      <c r="AA423" s="36"/>
      <c r="AB423" s="36"/>
      <c r="AC423" s="36"/>
      <c r="AD423" s="36"/>
      <c r="AE423" s="36"/>
      <c r="AR423" s="189" t="s">
        <v>185</v>
      </c>
      <c r="AT423" s="189" t="s">
        <v>143</v>
      </c>
      <c r="AU423" s="189" t="s">
        <v>82</v>
      </c>
      <c r="AY423" s="17" t="s">
        <v>141</v>
      </c>
      <c r="BE423" s="190">
        <f>IF(N423="základní",J423,0)</f>
        <v>0</v>
      </c>
      <c r="BF423" s="190">
        <f>IF(N423="snížená",J423,0)</f>
        <v>0</v>
      </c>
      <c r="BG423" s="190">
        <f>IF(N423="zákl. přenesená",J423,0)</f>
        <v>0</v>
      </c>
      <c r="BH423" s="190">
        <f>IF(N423="sníž. přenesená",J423,0)</f>
        <v>0</v>
      </c>
      <c r="BI423" s="190">
        <f>IF(N423="nulová",J423,0)</f>
        <v>0</v>
      </c>
      <c r="BJ423" s="17" t="s">
        <v>80</v>
      </c>
      <c r="BK423" s="190">
        <f>ROUND(I423*H423,2)</f>
        <v>0</v>
      </c>
      <c r="BL423" s="17" t="s">
        <v>185</v>
      </c>
      <c r="BM423" s="189" t="s">
        <v>512</v>
      </c>
    </row>
    <row r="424" s="2" customFormat="1">
      <c r="A424" s="36"/>
      <c r="B424" s="37"/>
      <c r="C424" s="36"/>
      <c r="D424" s="191" t="s">
        <v>149</v>
      </c>
      <c r="E424" s="36"/>
      <c r="F424" s="192" t="s">
        <v>530</v>
      </c>
      <c r="G424" s="36"/>
      <c r="H424" s="36"/>
      <c r="I424" s="193"/>
      <c r="J424" s="36"/>
      <c r="K424" s="36"/>
      <c r="L424" s="37"/>
      <c r="M424" s="194"/>
      <c r="N424" s="195"/>
      <c r="O424" s="75"/>
      <c r="P424" s="75"/>
      <c r="Q424" s="75"/>
      <c r="R424" s="75"/>
      <c r="S424" s="75"/>
      <c r="T424" s="76"/>
      <c r="U424" s="36"/>
      <c r="V424" s="36"/>
      <c r="W424" s="36"/>
      <c r="X424" s="36"/>
      <c r="Y424" s="36"/>
      <c r="Z424" s="36"/>
      <c r="AA424" s="36"/>
      <c r="AB424" s="36"/>
      <c r="AC424" s="36"/>
      <c r="AD424" s="36"/>
      <c r="AE424" s="36"/>
      <c r="AT424" s="17" t="s">
        <v>149</v>
      </c>
      <c r="AU424" s="17" t="s">
        <v>82</v>
      </c>
    </row>
    <row r="425" s="12" customFormat="1" ht="22.8" customHeight="1">
      <c r="A425" s="12"/>
      <c r="B425" s="164"/>
      <c r="C425" s="12"/>
      <c r="D425" s="165" t="s">
        <v>72</v>
      </c>
      <c r="E425" s="175" t="s">
        <v>532</v>
      </c>
      <c r="F425" s="175" t="s">
        <v>533</v>
      </c>
      <c r="G425" s="12"/>
      <c r="H425" s="12"/>
      <c r="I425" s="167"/>
      <c r="J425" s="176">
        <f>BK425</f>
        <v>0</v>
      </c>
      <c r="K425" s="12"/>
      <c r="L425" s="164"/>
      <c r="M425" s="169"/>
      <c r="N425" s="170"/>
      <c r="O425" s="170"/>
      <c r="P425" s="171">
        <f>SUM(P426:P441)</f>
        <v>0</v>
      </c>
      <c r="Q425" s="170"/>
      <c r="R425" s="171">
        <f>SUM(R426:R441)</f>
        <v>0</v>
      </c>
      <c r="S425" s="170"/>
      <c r="T425" s="172">
        <f>SUM(T426:T441)</f>
        <v>0</v>
      </c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R425" s="165" t="s">
        <v>82</v>
      </c>
      <c r="AT425" s="173" t="s">
        <v>72</v>
      </c>
      <c r="AU425" s="173" t="s">
        <v>80</v>
      </c>
      <c r="AY425" s="165" t="s">
        <v>141</v>
      </c>
      <c r="BK425" s="174">
        <f>SUM(BK426:BK441)</f>
        <v>0</v>
      </c>
    </row>
    <row r="426" s="2" customFormat="1" ht="16.5" customHeight="1">
      <c r="A426" s="36"/>
      <c r="B426" s="177"/>
      <c r="C426" s="178" t="s">
        <v>513</v>
      </c>
      <c r="D426" s="178" t="s">
        <v>143</v>
      </c>
      <c r="E426" s="179" t="s">
        <v>534</v>
      </c>
      <c r="F426" s="180" t="s">
        <v>535</v>
      </c>
      <c r="G426" s="181" t="s">
        <v>278</v>
      </c>
      <c r="H426" s="182">
        <v>193.208</v>
      </c>
      <c r="I426" s="183"/>
      <c r="J426" s="184">
        <f>ROUND(I426*H426,2)</f>
        <v>0</v>
      </c>
      <c r="K426" s="180" t="s">
        <v>147</v>
      </c>
      <c r="L426" s="37"/>
      <c r="M426" s="185" t="s">
        <v>1</v>
      </c>
      <c r="N426" s="186" t="s">
        <v>38</v>
      </c>
      <c r="O426" s="75"/>
      <c r="P426" s="187">
        <f>O426*H426</f>
        <v>0</v>
      </c>
      <c r="Q426" s="187">
        <v>0</v>
      </c>
      <c r="R426" s="187">
        <f>Q426*H426</f>
        <v>0</v>
      </c>
      <c r="S426" s="187">
        <v>0</v>
      </c>
      <c r="T426" s="188">
        <f>S426*H426</f>
        <v>0</v>
      </c>
      <c r="U426" s="36"/>
      <c r="V426" s="36"/>
      <c r="W426" s="36"/>
      <c r="X426" s="36"/>
      <c r="Y426" s="36"/>
      <c r="Z426" s="36"/>
      <c r="AA426" s="36"/>
      <c r="AB426" s="36"/>
      <c r="AC426" s="36"/>
      <c r="AD426" s="36"/>
      <c r="AE426" s="36"/>
      <c r="AR426" s="189" t="s">
        <v>185</v>
      </c>
      <c r="AT426" s="189" t="s">
        <v>143</v>
      </c>
      <c r="AU426" s="189" t="s">
        <v>82</v>
      </c>
      <c r="AY426" s="17" t="s">
        <v>141</v>
      </c>
      <c r="BE426" s="190">
        <f>IF(N426="základní",J426,0)</f>
        <v>0</v>
      </c>
      <c r="BF426" s="190">
        <f>IF(N426="snížená",J426,0)</f>
        <v>0</v>
      </c>
      <c r="BG426" s="190">
        <f>IF(N426="zákl. přenesená",J426,0)</f>
        <v>0</v>
      </c>
      <c r="BH426" s="190">
        <f>IF(N426="sníž. přenesená",J426,0)</f>
        <v>0</v>
      </c>
      <c r="BI426" s="190">
        <f>IF(N426="nulová",J426,0)</f>
        <v>0</v>
      </c>
      <c r="BJ426" s="17" t="s">
        <v>80</v>
      </c>
      <c r="BK426" s="190">
        <f>ROUND(I426*H426,2)</f>
        <v>0</v>
      </c>
      <c r="BL426" s="17" t="s">
        <v>185</v>
      </c>
      <c r="BM426" s="189" t="s">
        <v>516</v>
      </c>
    </row>
    <row r="427" s="2" customFormat="1">
      <c r="A427" s="36"/>
      <c r="B427" s="37"/>
      <c r="C427" s="36"/>
      <c r="D427" s="191" t="s">
        <v>149</v>
      </c>
      <c r="E427" s="36"/>
      <c r="F427" s="192" t="s">
        <v>535</v>
      </c>
      <c r="G427" s="36"/>
      <c r="H427" s="36"/>
      <c r="I427" s="193"/>
      <c r="J427" s="36"/>
      <c r="K427" s="36"/>
      <c r="L427" s="37"/>
      <c r="M427" s="194"/>
      <c r="N427" s="195"/>
      <c r="O427" s="75"/>
      <c r="P427" s="75"/>
      <c r="Q427" s="75"/>
      <c r="R427" s="75"/>
      <c r="S427" s="75"/>
      <c r="T427" s="76"/>
      <c r="U427" s="36"/>
      <c r="V427" s="36"/>
      <c r="W427" s="36"/>
      <c r="X427" s="36"/>
      <c r="Y427" s="36"/>
      <c r="Z427" s="36"/>
      <c r="AA427" s="36"/>
      <c r="AB427" s="36"/>
      <c r="AC427" s="36"/>
      <c r="AD427" s="36"/>
      <c r="AE427" s="36"/>
      <c r="AT427" s="17" t="s">
        <v>149</v>
      </c>
      <c r="AU427" s="17" t="s">
        <v>82</v>
      </c>
    </row>
    <row r="428" s="13" customFormat="1">
      <c r="A428" s="13"/>
      <c r="B428" s="196"/>
      <c r="C428" s="13"/>
      <c r="D428" s="191" t="s">
        <v>150</v>
      </c>
      <c r="E428" s="197" t="s">
        <v>1</v>
      </c>
      <c r="F428" s="198" t="s">
        <v>812</v>
      </c>
      <c r="G428" s="13"/>
      <c r="H428" s="199">
        <v>193.208</v>
      </c>
      <c r="I428" s="200"/>
      <c r="J428" s="13"/>
      <c r="K428" s="13"/>
      <c r="L428" s="196"/>
      <c r="M428" s="201"/>
      <c r="N428" s="202"/>
      <c r="O428" s="202"/>
      <c r="P428" s="202"/>
      <c r="Q428" s="202"/>
      <c r="R428" s="202"/>
      <c r="S428" s="202"/>
      <c r="T428" s="203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197" t="s">
        <v>150</v>
      </c>
      <c r="AU428" s="197" t="s">
        <v>82</v>
      </c>
      <c r="AV428" s="13" t="s">
        <v>82</v>
      </c>
      <c r="AW428" s="13" t="s">
        <v>30</v>
      </c>
      <c r="AX428" s="13" t="s">
        <v>73</v>
      </c>
      <c r="AY428" s="197" t="s">
        <v>141</v>
      </c>
    </row>
    <row r="429" s="14" customFormat="1">
      <c r="A429" s="14"/>
      <c r="B429" s="204"/>
      <c r="C429" s="14"/>
      <c r="D429" s="191" t="s">
        <v>150</v>
      </c>
      <c r="E429" s="205" t="s">
        <v>1</v>
      </c>
      <c r="F429" s="206" t="s">
        <v>153</v>
      </c>
      <c r="G429" s="14"/>
      <c r="H429" s="207">
        <v>193.208</v>
      </c>
      <c r="I429" s="208"/>
      <c r="J429" s="14"/>
      <c r="K429" s="14"/>
      <c r="L429" s="204"/>
      <c r="M429" s="209"/>
      <c r="N429" s="210"/>
      <c r="O429" s="210"/>
      <c r="P429" s="210"/>
      <c r="Q429" s="210"/>
      <c r="R429" s="210"/>
      <c r="S429" s="210"/>
      <c r="T429" s="211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05" t="s">
        <v>150</v>
      </c>
      <c r="AU429" s="205" t="s">
        <v>82</v>
      </c>
      <c r="AV429" s="14" t="s">
        <v>148</v>
      </c>
      <c r="AW429" s="14" t="s">
        <v>30</v>
      </c>
      <c r="AX429" s="14" t="s">
        <v>80</v>
      </c>
      <c r="AY429" s="205" t="s">
        <v>141</v>
      </c>
    </row>
    <row r="430" s="2" customFormat="1" ht="16.5" customHeight="1">
      <c r="A430" s="36"/>
      <c r="B430" s="177"/>
      <c r="C430" s="212" t="s">
        <v>344</v>
      </c>
      <c r="D430" s="212" t="s">
        <v>191</v>
      </c>
      <c r="E430" s="213" t="s">
        <v>539</v>
      </c>
      <c r="F430" s="214" t="s">
        <v>540</v>
      </c>
      <c r="G430" s="215" t="s">
        <v>146</v>
      </c>
      <c r="H430" s="216">
        <v>16</v>
      </c>
      <c r="I430" s="217"/>
      <c r="J430" s="218">
        <f>ROUND(I430*H430,2)</f>
        <v>0</v>
      </c>
      <c r="K430" s="214" t="s">
        <v>147</v>
      </c>
      <c r="L430" s="219"/>
      <c r="M430" s="220" t="s">
        <v>1</v>
      </c>
      <c r="N430" s="221" t="s">
        <v>38</v>
      </c>
      <c r="O430" s="75"/>
      <c r="P430" s="187">
        <f>O430*H430</f>
        <v>0</v>
      </c>
      <c r="Q430" s="187">
        <v>0</v>
      </c>
      <c r="R430" s="187">
        <f>Q430*H430</f>
        <v>0</v>
      </c>
      <c r="S430" s="187">
        <v>0</v>
      </c>
      <c r="T430" s="188">
        <f>S430*H430</f>
        <v>0</v>
      </c>
      <c r="U430" s="36"/>
      <c r="V430" s="36"/>
      <c r="W430" s="36"/>
      <c r="X430" s="36"/>
      <c r="Y430" s="36"/>
      <c r="Z430" s="36"/>
      <c r="AA430" s="36"/>
      <c r="AB430" s="36"/>
      <c r="AC430" s="36"/>
      <c r="AD430" s="36"/>
      <c r="AE430" s="36"/>
      <c r="AR430" s="189" t="s">
        <v>216</v>
      </c>
      <c r="AT430" s="189" t="s">
        <v>191</v>
      </c>
      <c r="AU430" s="189" t="s">
        <v>82</v>
      </c>
      <c r="AY430" s="17" t="s">
        <v>141</v>
      </c>
      <c r="BE430" s="190">
        <f>IF(N430="základní",J430,0)</f>
        <v>0</v>
      </c>
      <c r="BF430" s="190">
        <f>IF(N430="snížená",J430,0)</f>
        <v>0</v>
      </c>
      <c r="BG430" s="190">
        <f>IF(N430="zákl. přenesená",J430,0)</f>
        <v>0</v>
      </c>
      <c r="BH430" s="190">
        <f>IF(N430="sníž. přenesená",J430,0)</f>
        <v>0</v>
      </c>
      <c r="BI430" s="190">
        <f>IF(N430="nulová",J430,0)</f>
        <v>0</v>
      </c>
      <c r="BJ430" s="17" t="s">
        <v>80</v>
      </c>
      <c r="BK430" s="190">
        <f>ROUND(I430*H430,2)</f>
        <v>0</v>
      </c>
      <c r="BL430" s="17" t="s">
        <v>185</v>
      </c>
      <c r="BM430" s="189" t="s">
        <v>520</v>
      </c>
    </row>
    <row r="431" s="2" customFormat="1">
      <c r="A431" s="36"/>
      <c r="B431" s="37"/>
      <c r="C431" s="36"/>
      <c r="D431" s="191" t="s">
        <v>149</v>
      </c>
      <c r="E431" s="36"/>
      <c r="F431" s="192" t="s">
        <v>540</v>
      </c>
      <c r="G431" s="36"/>
      <c r="H431" s="36"/>
      <c r="I431" s="193"/>
      <c r="J431" s="36"/>
      <c r="K431" s="36"/>
      <c r="L431" s="37"/>
      <c r="M431" s="194"/>
      <c r="N431" s="195"/>
      <c r="O431" s="75"/>
      <c r="P431" s="75"/>
      <c r="Q431" s="75"/>
      <c r="R431" s="75"/>
      <c r="S431" s="75"/>
      <c r="T431" s="76"/>
      <c r="U431" s="36"/>
      <c r="V431" s="36"/>
      <c r="W431" s="36"/>
      <c r="X431" s="36"/>
      <c r="Y431" s="36"/>
      <c r="Z431" s="36"/>
      <c r="AA431" s="36"/>
      <c r="AB431" s="36"/>
      <c r="AC431" s="36"/>
      <c r="AD431" s="36"/>
      <c r="AE431" s="36"/>
      <c r="AT431" s="17" t="s">
        <v>149</v>
      </c>
      <c r="AU431" s="17" t="s">
        <v>82</v>
      </c>
    </row>
    <row r="432" s="13" customFormat="1">
      <c r="A432" s="13"/>
      <c r="B432" s="196"/>
      <c r="C432" s="13"/>
      <c r="D432" s="191" t="s">
        <v>150</v>
      </c>
      <c r="E432" s="197" t="s">
        <v>1</v>
      </c>
      <c r="F432" s="198" t="s">
        <v>813</v>
      </c>
      <c r="G432" s="13"/>
      <c r="H432" s="199">
        <v>16</v>
      </c>
      <c r="I432" s="200"/>
      <c r="J432" s="13"/>
      <c r="K432" s="13"/>
      <c r="L432" s="196"/>
      <c r="M432" s="201"/>
      <c r="N432" s="202"/>
      <c r="O432" s="202"/>
      <c r="P432" s="202"/>
      <c r="Q432" s="202"/>
      <c r="R432" s="202"/>
      <c r="S432" s="202"/>
      <c r="T432" s="203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197" t="s">
        <v>150</v>
      </c>
      <c r="AU432" s="197" t="s">
        <v>82</v>
      </c>
      <c r="AV432" s="13" t="s">
        <v>82</v>
      </c>
      <c r="AW432" s="13" t="s">
        <v>30</v>
      </c>
      <c r="AX432" s="13" t="s">
        <v>73</v>
      </c>
      <c r="AY432" s="197" t="s">
        <v>141</v>
      </c>
    </row>
    <row r="433" s="14" customFormat="1">
      <c r="A433" s="14"/>
      <c r="B433" s="204"/>
      <c r="C433" s="14"/>
      <c r="D433" s="191" t="s">
        <v>150</v>
      </c>
      <c r="E433" s="205" t="s">
        <v>1</v>
      </c>
      <c r="F433" s="206" t="s">
        <v>153</v>
      </c>
      <c r="G433" s="14"/>
      <c r="H433" s="207">
        <v>16</v>
      </c>
      <c r="I433" s="208"/>
      <c r="J433" s="14"/>
      <c r="K433" s="14"/>
      <c r="L433" s="204"/>
      <c r="M433" s="209"/>
      <c r="N433" s="210"/>
      <c r="O433" s="210"/>
      <c r="P433" s="210"/>
      <c r="Q433" s="210"/>
      <c r="R433" s="210"/>
      <c r="S433" s="210"/>
      <c r="T433" s="211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05" t="s">
        <v>150</v>
      </c>
      <c r="AU433" s="205" t="s">
        <v>82</v>
      </c>
      <c r="AV433" s="14" t="s">
        <v>148</v>
      </c>
      <c r="AW433" s="14" t="s">
        <v>30</v>
      </c>
      <c r="AX433" s="14" t="s">
        <v>80</v>
      </c>
      <c r="AY433" s="205" t="s">
        <v>141</v>
      </c>
    </row>
    <row r="434" s="2" customFormat="1" ht="24.15" customHeight="1">
      <c r="A434" s="36"/>
      <c r="B434" s="177"/>
      <c r="C434" s="178" t="s">
        <v>521</v>
      </c>
      <c r="D434" s="178" t="s">
        <v>143</v>
      </c>
      <c r="E434" s="179" t="s">
        <v>543</v>
      </c>
      <c r="F434" s="180" t="s">
        <v>544</v>
      </c>
      <c r="G434" s="181" t="s">
        <v>225</v>
      </c>
      <c r="H434" s="182">
        <v>10</v>
      </c>
      <c r="I434" s="183"/>
      <c r="J434" s="184">
        <f>ROUND(I434*H434,2)</f>
        <v>0</v>
      </c>
      <c r="K434" s="180" t="s">
        <v>147</v>
      </c>
      <c r="L434" s="37"/>
      <c r="M434" s="185" t="s">
        <v>1</v>
      </c>
      <c r="N434" s="186" t="s">
        <v>38</v>
      </c>
      <c r="O434" s="75"/>
      <c r="P434" s="187">
        <f>O434*H434</f>
        <v>0</v>
      </c>
      <c r="Q434" s="187">
        <v>0</v>
      </c>
      <c r="R434" s="187">
        <f>Q434*H434</f>
        <v>0</v>
      </c>
      <c r="S434" s="187">
        <v>0</v>
      </c>
      <c r="T434" s="188">
        <f>S434*H434</f>
        <v>0</v>
      </c>
      <c r="U434" s="36"/>
      <c r="V434" s="36"/>
      <c r="W434" s="36"/>
      <c r="X434" s="36"/>
      <c r="Y434" s="36"/>
      <c r="Z434" s="36"/>
      <c r="AA434" s="36"/>
      <c r="AB434" s="36"/>
      <c r="AC434" s="36"/>
      <c r="AD434" s="36"/>
      <c r="AE434" s="36"/>
      <c r="AR434" s="189" t="s">
        <v>185</v>
      </c>
      <c r="AT434" s="189" t="s">
        <v>143</v>
      </c>
      <c r="AU434" s="189" t="s">
        <v>82</v>
      </c>
      <c r="AY434" s="17" t="s">
        <v>141</v>
      </c>
      <c r="BE434" s="190">
        <f>IF(N434="základní",J434,0)</f>
        <v>0</v>
      </c>
      <c r="BF434" s="190">
        <f>IF(N434="snížená",J434,0)</f>
        <v>0</v>
      </c>
      <c r="BG434" s="190">
        <f>IF(N434="zákl. přenesená",J434,0)</f>
        <v>0</v>
      </c>
      <c r="BH434" s="190">
        <f>IF(N434="sníž. přenesená",J434,0)</f>
        <v>0</v>
      </c>
      <c r="BI434" s="190">
        <f>IF(N434="nulová",J434,0)</f>
        <v>0</v>
      </c>
      <c r="BJ434" s="17" t="s">
        <v>80</v>
      </c>
      <c r="BK434" s="190">
        <f>ROUND(I434*H434,2)</f>
        <v>0</v>
      </c>
      <c r="BL434" s="17" t="s">
        <v>185</v>
      </c>
      <c r="BM434" s="189" t="s">
        <v>524</v>
      </c>
    </row>
    <row r="435" s="2" customFormat="1">
      <c r="A435" s="36"/>
      <c r="B435" s="37"/>
      <c r="C435" s="36"/>
      <c r="D435" s="191" t="s">
        <v>149</v>
      </c>
      <c r="E435" s="36"/>
      <c r="F435" s="192" t="s">
        <v>544</v>
      </c>
      <c r="G435" s="36"/>
      <c r="H435" s="36"/>
      <c r="I435" s="193"/>
      <c r="J435" s="36"/>
      <c r="K435" s="36"/>
      <c r="L435" s="37"/>
      <c r="M435" s="194"/>
      <c r="N435" s="195"/>
      <c r="O435" s="75"/>
      <c r="P435" s="75"/>
      <c r="Q435" s="75"/>
      <c r="R435" s="75"/>
      <c r="S435" s="75"/>
      <c r="T435" s="76"/>
      <c r="U435" s="36"/>
      <c r="V435" s="36"/>
      <c r="W435" s="36"/>
      <c r="X435" s="36"/>
      <c r="Y435" s="36"/>
      <c r="Z435" s="36"/>
      <c r="AA435" s="36"/>
      <c r="AB435" s="36"/>
      <c r="AC435" s="36"/>
      <c r="AD435" s="36"/>
      <c r="AE435" s="36"/>
      <c r="AT435" s="17" t="s">
        <v>149</v>
      </c>
      <c r="AU435" s="17" t="s">
        <v>82</v>
      </c>
    </row>
    <row r="436" s="13" customFormat="1">
      <c r="A436" s="13"/>
      <c r="B436" s="196"/>
      <c r="C436" s="13"/>
      <c r="D436" s="191" t="s">
        <v>150</v>
      </c>
      <c r="E436" s="197" t="s">
        <v>1</v>
      </c>
      <c r="F436" s="198" t="s">
        <v>814</v>
      </c>
      <c r="G436" s="13"/>
      <c r="H436" s="199">
        <v>10</v>
      </c>
      <c r="I436" s="200"/>
      <c r="J436" s="13"/>
      <c r="K436" s="13"/>
      <c r="L436" s="196"/>
      <c r="M436" s="201"/>
      <c r="N436" s="202"/>
      <c r="O436" s="202"/>
      <c r="P436" s="202"/>
      <c r="Q436" s="202"/>
      <c r="R436" s="202"/>
      <c r="S436" s="202"/>
      <c r="T436" s="203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197" t="s">
        <v>150</v>
      </c>
      <c r="AU436" s="197" t="s">
        <v>82</v>
      </c>
      <c r="AV436" s="13" t="s">
        <v>82</v>
      </c>
      <c r="AW436" s="13" t="s">
        <v>30</v>
      </c>
      <c r="AX436" s="13" t="s">
        <v>73</v>
      </c>
      <c r="AY436" s="197" t="s">
        <v>141</v>
      </c>
    </row>
    <row r="437" s="14" customFormat="1">
      <c r="A437" s="14"/>
      <c r="B437" s="204"/>
      <c r="C437" s="14"/>
      <c r="D437" s="191" t="s">
        <v>150</v>
      </c>
      <c r="E437" s="205" t="s">
        <v>1</v>
      </c>
      <c r="F437" s="206" t="s">
        <v>153</v>
      </c>
      <c r="G437" s="14"/>
      <c r="H437" s="207">
        <v>10</v>
      </c>
      <c r="I437" s="208"/>
      <c r="J437" s="14"/>
      <c r="K437" s="14"/>
      <c r="L437" s="204"/>
      <c r="M437" s="209"/>
      <c r="N437" s="210"/>
      <c r="O437" s="210"/>
      <c r="P437" s="210"/>
      <c r="Q437" s="210"/>
      <c r="R437" s="210"/>
      <c r="S437" s="210"/>
      <c r="T437" s="211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05" t="s">
        <v>150</v>
      </c>
      <c r="AU437" s="205" t="s">
        <v>82</v>
      </c>
      <c r="AV437" s="14" t="s">
        <v>148</v>
      </c>
      <c r="AW437" s="14" t="s">
        <v>30</v>
      </c>
      <c r="AX437" s="14" t="s">
        <v>80</v>
      </c>
      <c r="AY437" s="205" t="s">
        <v>141</v>
      </c>
    </row>
    <row r="438" s="2" customFormat="1" ht="24.15" customHeight="1">
      <c r="A438" s="36"/>
      <c r="B438" s="177"/>
      <c r="C438" s="178" t="s">
        <v>349</v>
      </c>
      <c r="D438" s="178" t="s">
        <v>143</v>
      </c>
      <c r="E438" s="179" t="s">
        <v>548</v>
      </c>
      <c r="F438" s="180" t="s">
        <v>549</v>
      </c>
      <c r="G438" s="181" t="s">
        <v>159</v>
      </c>
      <c r="H438" s="182">
        <v>17.800000000000001</v>
      </c>
      <c r="I438" s="183"/>
      <c r="J438" s="184">
        <f>ROUND(I438*H438,2)</f>
        <v>0</v>
      </c>
      <c r="K438" s="180" t="s">
        <v>147</v>
      </c>
      <c r="L438" s="37"/>
      <c r="M438" s="185" t="s">
        <v>1</v>
      </c>
      <c r="N438" s="186" t="s">
        <v>38</v>
      </c>
      <c r="O438" s="75"/>
      <c r="P438" s="187">
        <f>O438*H438</f>
        <v>0</v>
      </c>
      <c r="Q438" s="187">
        <v>0</v>
      </c>
      <c r="R438" s="187">
        <f>Q438*H438</f>
        <v>0</v>
      </c>
      <c r="S438" s="187">
        <v>0</v>
      </c>
      <c r="T438" s="188">
        <f>S438*H438</f>
        <v>0</v>
      </c>
      <c r="U438" s="36"/>
      <c r="V438" s="36"/>
      <c r="W438" s="36"/>
      <c r="X438" s="36"/>
      <c r="Y438" s="36"/>
      <c r="Z438" s="36"/>
      <c r="AA438" s="36"/>
      <c r="AB438" s="36"/>
      <c r="AC438" s="36"/>
      <c r="AD438" s="36"/>
      <c r="AE438" s="36"/>
      <c r="AR438" s="189" t="s">
        <v>185</v>
      </c>
      <c r="AT438" s="189" t="s">
        <v>143</v>
      </c>
      <c r="AU438" s="189" t="s">
        <v>82</v>
      </c>
      <c r="AY438" s="17" t="s">
        <v>141</v>
      </c>
      <c r="BE438" s="190">
        <f>IF(N438="základní",J438,0)</f>
        <v>0</v>
      </c>
      <c r="BF438" s="190">
        <f>IF(N438="snížená",J438,0)</f>
        <v>0</v>
      </c>
      <c r="BG438" s="190">
        <f>IF(N438="zákl. přenesená",J438,0)</f>
        <v>0</v>
      </c>
      <c r="BH438" s="190">
        <f>IF(N438="sníž. přenesená",J438,0)</f>
        <v>0</v>
      </c>
      <c r="BI438" s="190">
        <f>IF(N438="nulová",J438,0)</f>
        <v>0</v>
      </c>
      <c r="BJ438" s="17" t="s">
        <v>80</v>
      </c>
      <c r="BK438" s="190">
        <f>ROUND(I438*H438,2)</f>
        <v>0</v>
      </c>
      <c r="BL438" s="17" t="s">
        <v>185</v>
      </c>
      <c r="BM438" s="189" t="s">
        <v>527</v>
      </c>
    </row>
    <row r="439" s="2" customFormat="1">
      <c r="A439" s="36"/>
      <c r="B439" s="37"/>
      <c r="C439" s="36"/>
      <c r="D439" s="191" t="s">
        <v>149</v>
      </c>
      <c r="E439" s="36"/>
      <c r="F439" s="192" t="s">
        <v>549</v>
      </c>
      <c r="G439" s="36"/>
      <c r="H439" s="36"/>
      <c r="I439" s="193"/>
      <c r="J439" s="36"/>
      <c r="K439" s="36"/>
      <c r="L439" s="37"/>
      <c r="M439" s="194"/>
      <c r="N439" s="195"/>
      <c r="O439" s="75"/>
      <c r="P439" s="75"/>
      <c r="Q439" s="75"/>
      <c r="R439" s="75"/>
      <c r="S439" s="75"/>
      <c r="T439" s="76"/>
      <c r="U439" s="36"/>
      <c r="V439" s="36"/>
      <c r="W439" s="36"/>
      <c r="X439" s="36"/>
      <c r="Y439" s="36"/>
      <c r="Z439" s="36"/>
      <c r="AA439" s="36"/>
      <c r="AB439" s="36"/>
      <c r="AC439" s="36"/>
      <c r="AD439" s="36"/>
      <c r="AE439" s="36"/>
      <c r="AT439" s="17" t="s">
        <v>149</v>
      </c>
      <c r="AU439" s="17" t="s">
        <v>82</v>
      </c>
    </row>
    <row r="440" s="13" customFormat="1">
      <c r="A440" s="13"/>
      <c r="B440" s="196"/>
      <c r="C440" s="13"/>
      <c r="D440" s="191" t="s">
        <v>150</v>
      </c>
      <c r="E440" s="197" t="s">
        <v>1</v>
      </c>
      <c r="F440" s="198" t="s">
        <v>815</v>
      </c>
      <c r="G440" s="13"/>
      <c r="H440" s="199">
        <v>17.800000000000001</v>
      </c>
      <c r="I440" s="200"/>
      <c r="J440" s="13"/>
      <c r="K440" s="13"/>
      <c r="L440" s="196"/>
      <c r="M440" s="201"/>
      <c r="N440" s="202"/>
      <c r="O440" s="202"/>
      <c r="P440" s="202"/>
      <c r="Q440" s="202"/>
      <c r="R440" s="202"/>
      <c r="S440" s="202"/>
      <c r="T440" s="203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197" t="s">
        <v>150</v>
      </c>
      <c r="AU440" s="197" t="s">
        <v>82</v>
      </c>
      <c r="AV440" s="13" t="s">
        <v>82</v>
      </c>
      <c r="AW440" s="13" t="s">
        <v>30</v>
      </c>
      <c r="AX440" s="13" t="s">
        <v>73</v>
      </c>
      <c r="AY440" s="197" t="s">
        <v>141</v>
      </c>
    </row>
    <row r="441" s="14" customFormat="1">
      <c r="A441" s="14"/>
      <c r="B441" s="204"/>
      <c r="C441" s="14"/>
      <c r="D441" s="191" t="s">
        <v>150</v>
      </c>
      <c r="E441" s="205" t="s">
        <v>1</v>
      </c>
      <c r="F441" s="206" t="s">
        <v>153</v>
      </c>
      <c r="G441" s="14"/>
      <c r="H441" s="207">
        <v>17.800000000000001</v>
      </c>
      <c r="I441" s="208"/>
      <c r="J441" s="14"/>
      <c r="K441" s="14"/>
      <c r="L441" s="204"/>
      <c r="M441" s="209"/>
      <c r="N441" s="210"/>
      <c r="O441" s="210"/>
      <c r="P441" s="210"/>
      <c r="Q441" s="210"/>
      <c r="R441" s="210"/>
      <c r="S441" s="210"/>
      <c r="T441" s="211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05" t="s">
        <v>150</v>
      </c>
      <c r="AU441" s="205" t="s">
        <v>82</v>
      </c>
      <c r="AV441" s="14" t="s">
        <v>148</v>
      </c>
      <c r="AW441" s="14" t="s">
        <v>30</v>
      </c>
      <c r="AX441" s="14" t="s">
        <v>80</v>
      </c>
      <c r="AY441" s="205" t="s">
        <v>141</v>
      </c>
    </row>
    <row r="442" s="12" customFormat="1" ht="25.92" customHeight="1">
      <c r="A442" s="12"/>
      <c r="B442" s="164"/>
      <c r="C442" s="12"/>
      <c r="D442" s="165" t="s">
        <v>72</v>
      </c>
      <c r="E442" s="166" t="s">
        <v>552</v>
      </c>
      <c r="F442" s="166" t="s">
        <v>553</v>
      </c>
      <c r="G442" s="12"/>
      <c r="H442" s="12"/>
      <c r="I442" s="167"/>
      <c r="J442" s="168">
        <f>BK442</f>
        <v>0</v>
      </c>
      <c r="K442" s="12"/>
      <c r="L442" s="164"/>
      <c r="M442" s="169"/>
      <c r="N442" s="170"/>
      <c r="O442" s="170"/>
      <c r="P442" s="171">
        <f>SUM(P443:P445)</f>
        <v>0</v>
      </c>
      <c r="Q442" s="170"/>
      <c r="R442" s="171">
        <f>SUM(R443:R445)</f>
        <v>0</v>
      </c>
      <c r="S442" s="170"/>
      <c r="T442" s="172">
        <f>SUM(T443:T445)</f>
        <v>0</v>
      </c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R442" s="165" t="s">
        <v>148</v>
      </c>
      <c r="AT442" s="173" t="s">
        <v>72</v>
      </c>
      <c r="AU442" s="173" t="s">
        <v>73</v>
      </c>
      <c r="AY442" s="165" t="s">
        <v>141</v>
      </c>
      <c r="BK442" s="174">
        <f>SUM(BK443:BK445)</f>
        <v>0</v>
      </c>
    </row>
    <row r="443" s="2" customFormat="1" ht="24.15" customHeight="1">
      <c r="A443" s="36"/>
      <c r="B443" s="177"/>
      <c r="C443" s="178" t="s">
        <v>528</v>
      </c>
      <c r="D443" s="178" t="s">
        <v>143</v>
      </c>
      <c r="E443" s="179" t="s">
        <v>554</v>
      </c>
      <c r="F443" s="180" t="s">
        <v>555</v>
      </c>
      <c r="G443" s="181" t="s">
        <v>225</v>
      </c>
      <c r="H443" s="182">
        <v>1</v>
      </c>
      <c r="I443" s="183"/>
      <c r="J443" s="184">
        <f>ROUND(I443*H443,2)</f>
        <v>0</v>
      </c>
      <c r="K443" s="180" t="s">
        <v>1</v>
      </c>
      <c r="L443" s="37"/>
      <c r="M443" s="185" t="s">
        <v>1</v>
      </c>
      <c r="N443" s="186" t="s">
        <v>38</v>
      </c>
      <c r="O443" s="75"/>
      <c r="P443" s="187">
        <f>O443*H443</f>
        <v>0</v>
      </c>
      <c r="Q443" s="187">
        <v>0</v>
      </c>
      <c r="R443" s="187">
        <f>Q443*H443</f>
        <v>0</v>
      </c>
      <c r="S443" s="187">
        <v>0</v>
      </c>
      <c r="T443" s="188">
        <f>S443*H443</f>
        <v>0</v>
      </c>
      <c r="U443" s="36"/>
      <c r="V443" s="36"/>
      <c r="W443" s="36"/>
      <c r="X443" s="36"/>
      <c r="Y443" s="36"/>
      <c r="Z443" s="36"/>
      <c r="AA443" s="36"/>
      <c r="AB443" s="36"/>
      <c r="AC443" s="36"/>
      <c r="AD443" s="36"/>
      <c r="AE443" s="36"/>
      <c r="AR443" s="189" t="s">
        <v>556</v>
      </c>
      <c r="AT443" s="189" t="s">
        <v>143</v>
      </c>
      <c r="AU443" s="189" t="s">
        <v>80</v>
      </c>
      <c r="AY443" s="17" t="s">
        <v>141</v>
      </c>
      <c r="BE443" s="190">
        <f>IF(N443="základní",J443,0)</f>
        <v>0</v>
      </c>
      <c r="BF443" s="190">
        <f>IF(N443="snížená",J443,0)</f>
        <v>0</v>
      </c>
      <c r="BG443" s="190">
        <f>IF(N443="zákl. přenesená",J443,0)</f>
        <v>0</v>
      </c>
      <c r="BH443" s="190">
        <f>IF(N443="sníž. přenesená",J443,0)</f>
        <v>0</v>
      </c>
      <c r="BI443" s="190">
        <f>IF(N443="nulová",J443,0)</f>
        <v>0</v>
      </c>
      <c r="BJ443" s="17" t="s">
        <v>80</v>
      </c>
      <c r="BK443" s="190">
        <f>ROUND(I443*H443,2)</f>
        <v>0</v>
      </c>
      <c r="BL443" s="17" t="s">
        <v>556</v>
      </c>
      <c r="BM443" s="189" t="s">
        <v>816</v>
      </c>
    </row>
    <row r="444" s="2" customFormat="1">
      <c r="A444" s="36"/>
      <c r="B444" s="37"/>
      <c r="C444" s="36"/>
      <c r="D444" s="191" t="s">
        <v>149</v>
      </c>
      <c r="E444" s="36"/>
      <c r="F444" s="192" t="s">
        <v>558</v>
      </c>
      <c r="G444" s="36"/>
      <c r="H444" s="36"/>
      <c r="I444" s="193"/>
      <c r="J444" s="36"/>
      <c r="K444" s="36"/>
      <c r="L444" s="37"/>
      <c r="M444" s="194"/>
      <c r="N444" s="195"/>
      <c r="O444" s="75"/>
      <c r="P444" s="75"/>
      <c r="Q444" s="75"/>
      <c r="R444" s="75"/>
      <c r="S444" s="75"/>
      <c r="T444" s="76"/>
      <c r="U444" s="36"/>
      <c r="V444" s="36"/>
      <c r="W444" s="36"/>
      <c r="X444" s="36"/>
      <c r="Y444" s="36"/>
      <c r="Z444" s="36"/>
      <c r="AA444" s="36"/>
      <c r="AB444" s="36"/>
      <c r="AC444" s="36"/>
      <c r="AD444" s="36"/>
      <c r="AE444" s="36"/>
      <c r="AT444" s="17" t="s">
        <v>149</v>
      </c>
      <c r="AU444" s="17" t="s">
        <v>80</v>
      </c>
    </row>
    <row r="445" s="2" customFormat="1">
      <c r="A445" s="36"/>
      <c r="B445" s="37"/>
      <c r="C445" s="36"/>
      <c r="D445" s="191" t="s">
        <v>334</v>
      </c>
      <c r="E445" s="36"/>
      <c r="F445" s="222" t="s">
        <v>559</v>
      </c>
      <c r="G445" s="36"/>
      <c r="H445" s="36"/>
      <c r="I445" s="193"/>
      <c r="J445" s="36"/>
      <c r="K445" s="36"/>
      <c r="L445" s="37"/>
      <c r="M445" s="223"/>
      <c r="N445" s="224"/>
      <c r="O445" s="225"/>
      <c r="P445" s="225"/>
      <c r="Q445" s="225"/>
      <c r="R445" s="225"/>
      <c r="S445" s="225"/>
      <c r="T445" s="226"/>
      <c r="U445" s="36"/>
      <c r="V445" s="36"/>
      <c r="W445" s="36"/>
      <c r="X445" s="36"/>
      <c r="Y445" s="36"/>
      <c r="Z445" s="36"/>
      <c r="AA445" s="36"/>
      <c r="AB445" s="36"/>
      <c r="AC445" s="36"/>
      <c r="AD445" s="36"/>
      <c r="AE445" s="36"/>
      <c r="AT445" s="17" t="s">
        <v>334</v>
      </c>
      <c r="AU445" s="17" t="s">
        <v>80</v>
      </c>
    </row>
    <row r="446" s="2" customFormat="1" ht="6.96" customHeight="1">
      <c r="A446" s="36"/>
      <c r="B446" s="58"/>
      <c r="C446" s="59"/>
      <c r="D446" s="59"/>
      <c r="E446" s="59"/>
      <c r="F446" s="59"/>
      <c r="G446" s="59"/>
      <c r="H446" s="59"/>
      <c r="I446" s="59"/>
      <c r="J446" s="59"/>
      <c r="K446" s="59"/>
      <c r="L446" s="37"/>
      <c r="M446" s="36"/>
      <c r="O446" s="36"/>
      <c r="P446" s="36"/>
      <c r="Q446" s="36"/>
      <c r="R446" s="36"/>
      <c r="S446" s="36"/>
      <c r="T446" s="36"/>
      <c r="U446" s="36"/>
      <c r="V446" s="36"/>
      <c r="W446" s="36"/>
      <c r="X446" s="36"/>
      <c r="Y446" s="36"/>
      <c r="Z446" s="36"/>
      <c r="AA446" s="36"/>
      <c r="AB446" s="36"/>
      <c r="AC446" s="36"/>
      <c r="AD446" s="36"/>
      <c r="AE446" s="36"/>
    </row>
  </sheetData>
  <autoFilter ref="C132:K44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1:H121"/>
    <mergeCell ref="E123:H123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100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="1" customFormat="1" ht="24.96" customHeight="1">
      <c r="B4" s="20"/>
      <c r="D4" s="21" t="s">
        <v>103</v>
      </c>
      <c r="L4" s="20"/>
      <c r="M4" s="126" t="s">
        <v>10</v>
      </c>
      <c r="AT4" s="17" t="s">
        <v>3</v>
      </c>
    </row>
    <row r="5" s="1" customFormat="1" ht="6.96" customHeight="1">
      <c r="B5" s="20"/>
      <c r="L5" s="20"/>
    </row>
    <row r="6" s="1" customFormat="1" ht="12" customHeight="1">
      <c r="B6" s="20"/>
      <c r="D6" s="30" t="s">
        <v>16</v>
      </c>
      <c r="L6" s="20"/>
    </row>
    <row r="7" s="1" customFormat="1" ht="16.5" customHeight="1">
      <c r="B7" s="20"/>
      <c r="E7" s="127" t="str">
        <f>'Rekapitulace stavby'!K6</f>
        <v>2023-08-Krinec - Oprava objektů v úseku Křinec - Obora</v>
      </c>
      <c r="F7" s="30"/>
      <c r="G7" s="30"/>
      <c r="H7" s="30"/>
      <c r="L7" s="20"/>
    </row>
    <row r="8" s="1" customFormat="1" ht="12" customHeight="1">
      <c r="B8" s="20"/>
      <c r="D8" s="30" t="s">
        <v>104</v>
      </c>
      <c r="L8" s="20"/>
    </row>
    <row r="9" s="2" customFormat="1" ht="16.5" customHeight="1">
      <c r="A9" s="36"/>
      <c r="B9" s="37"/>
      <c r="C9" s="36"/>
      <c r="D9" s="36"/>
      <c r="E9" s="127" t="s">
        <v>770</v>
      </c>
      <c r="F9" s="36"/>
      <c r="G9" s="36"/>
      <c r="H9" s="36"/>
      <c r="I9" s="36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37"/>
      <c r="C10" s="36"/>
      <c r="D10" s="30" t="s">
        <v>106</v>
      </c>
      <c r="E10" s="36"/>
      <c r="F10" s="36"/>
      <c r="G10" s="36"/>
      <c r="H10" s="36"/>
      <c r="I10" s="36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37"/>
      <c r="C11" s="36"/>
      <c r="D11" s="36"/>
      <c r="E11" s="65" t="s">
        <v>817</v>
      </c>
      <c r="F11" s="36"/>
      <c r="G11" s="36"/>
      <c r="H11" s="36"/>
      <c r="I11" s="36"/>
      <c r="J11" s="36"/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37"/>
      <c r="C12" s="36"/>
      <c r="D12" s="36"/>
      <c r="E12" s="36"/>
      <c r="F12" s="36"/>
      <c r="G12" s="36"/>
      <c r="H12" s="36"/>
      <c r="I12" s="36"/>
      <c r="J12" s="36"/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37"/>
      <c r="C13" s="36"/>
      <c r="D13" s="30" t="s">
        <v>18</v>
      </c>
      <c r="E13" s="36"/>
      <c r="F13" s="25" t="s">
        <v>1</v>
      </c>
      <c r="G13" s="36"/>
      <c r="H13" s="36"/>
      <c r="I13" s="30" t="s">
        <v>19</v>
      </c>
      <c r="J13" s="25" t="s">
        <v>1</v>
      </c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20</v>
      </c>
      <c r="E14" s="36"/>
      <c r="F14" s="25" t="s">
        <v>21</v>
      </c>
      <c r="G14" s="36"/>
      <c r="H14" s="36"/>
      <c r="I14" s="30" t="s">
        <v>22</v>
      </c>
      <c r="J14" s="67" t="str">
        <f>'Rekapitulace stavby'!AN8</f>
        <v>2. 8. 2023</v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37"/>
      <c r="C15" s="36"/>
      <c r="D15" s="36"/>
      <c r="E15" s="36"/>
      <c r="F15" s="36"/>
      <c r="G15" s="36"/>
      <c r="H15" s="36"/>
      <c r="I15" s="36"/>
      <c r="J15" s="36"/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37"/>
      <c r="C16" s="36"/>
      <c r="D16" s="30" t="s">
        <v>24</v>
      </c>
      <c r="E16" s="36"/>
      <c r="F16" s="36"/>
      <c r="G16" s="36"/>
      <c r="H16" s="36"/>
      <c r="I16" s="30" t="s">
        <v>25</v>
      </c>
      <c r="J16" s="25" t="str">
        <f>IF('Rekapitulace stavby'!AN10="","",'Rekapitulace stavby'!AN10)</f>
        <v/>
      </c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37"/>
      <c r="C17" s="36"/>
      <c r="D17" s="36"/>
      <c r="E17" s="25" t="str">
        <f>IF('Rekapitulace stavby'!E11="","",'Rekapitulace stavby'!E11)</f>
        <v xml:space="preserve"> </v>
      </c>
      <c r="F17" s="36"/>
      <c r="G17" s="36"/>
      <c r="H17" s="36"/>
      <c r="I17" s="30" t="s">
        <v>26</v>
      </c>
      <c r="J17" s="25" t="str">
        <f>IF('Rekapitulace stavby'!AN11="","",'Rekapitulace stavby'!AN11)</f>
        <v/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37"/>
      <c r="C18" s="36"/>
      <c r="D18" s="36"/>
      <c r="E18" s="36"/>
      <c r="F18" s="36"/>
      <c r="G18" s="36"/>
      <c r="H18" s="36"/>
      <c r="I18" s="36"/>
      <c r="J18" s="36"/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37"/>
      <c r="C19" s="36"/>
      <c r="D19" s="30" t="s">
        <v>27</v>
      </c>
      <c r="E19" s="36"/>
      <c r="F19" s="36"/>
      <c r="G19" s="36"/>
      <c r="H19" s="36"/>
      <c r="I19" s="30" t="s">
        <v>25</v>
      </c>
      <c r="J19" s="31" t="str">
        <f>'Rekapitulace stavby'!AN13</f>
        <v>Vyplň údaj</v>
      </c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37"/>
      <c r="C20" s="36"/>
      <c r="D20" s="36"/>
      <c r="E20" s="31" t="str">
        <f>'Rekapitulace stavby'!E14</f>
        <v>Vyplň údaj</v>
      </c>
      <c r="F20" s="25"/>
      <c r="G20" s="25"/>
      <c r="H20" s="25"/>
      <c r="I20" s="30" t="s">
        <v>26</v>
      </c>
      <c r="J20" s="31" t="str">
        <f>'Rekapitulace stavby'!AN14</f>
        <v>Vyplň údaj</v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37"/>
      <c r="C21" s="36"/>
      <c r="D21" s="36"/>
      <c r="E21" s="36"/>
      <c r="F21" s="36"/>
      <c r="G21" s="36"/>
      <c r="H21" s="36"/>
      <c r="I21" s="36"/>
      <c r="J21" s="36"/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37"/>
      <c r="C22" s="36"/>
      <c r="D22" s="30" t="s">
        <v>29</v>
      </c>
      <c r="E22" s="36"/>
      <c r="F22" s="36"/>
      <c r="G22" s="36"/>
      <c r="H22" s="36"/>
      <c r="I22" s="30" t="s">
        <v>25</v>
      </c>
      <c r="J22" s="25" t="str">
        <f>IF('Rekapitulace stavby'!AN16="","",'Rekapitulace stavby'!AN16)</f>
        <v/>
      </c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37"/>
      <c r="C23" s="36"/>
      <c r="D23" s="36"/>
      <c r="E23" s="25" t="str">
        <f>IF('Rekapitulace stavby'!E17="","",'Rekapitulace stavby'!E17)</f>
        <v xml:space="preserve"> </v>
      </c>
      <c r="F23" s="36"/>
      <c r="G23" s="36"/>
      <c r="H23" s="36"/>
      <c r="I23" s="30" t="s">
        <v>26</v>
      </c>
      <c r="J23" s="25" t="str">
        <f>IF('Rekapitulace stavby'!AN17="","",'Rekapitulace stavby'!AN17)</f>
        <v/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37"/>
      <c r="C24" s="36"/>
      <c r="D24" s="36"/>
      <c r="E24" s="36"/>
      <c r="F24" s="36"/>
      <c r="G24" s="36"/>
      <c r="H24" s="36"/>
      <c r="I24" s="36"/>
      <c r="J24" s="36"/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37"/>
      <c r="C25" s="36"/>
      <c r="D25" s="30" t="s">
        <v>31</v>
      </c>
      <c r="E25" s="36"/>
      <c r="F25" s="36"/>
      <c r="G25" s="36"/>
      <c r="H25" s="36"/>
      <c r="I25" s="30" t="s">
        <v>25</v>
      </c>
      <c r="J25" s="25" t="str">
        <f>IF('Rekapitulace stavby'!AN19="","",'Rekapitulace stavby'!AN19)</f>
        <v/>
      </c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37"/>
      <c r="C26" s="36"/>
      <c r="D26" s="36"/>
      <c r="E26" s="25" t="str">
        <f>IF('Rekapitulace stavby'!E20="","",'Rekapitulace stavby'!E20)</f>
        <v xml:space="preserve"> </v>
      </c>
      <c r="F26" s="36"/>
      <c r="G26" s="36"/>
      <c r="H26" s="36"/>
      <c r="I26" s="30" t="s">
        <v>26</v>
      </c>
      <c r="J26" s="25" t="str">
        <f>IF('Rekapitulace stavby'!AN20="","",'Rekapitulace stavby'!AN20)</f>
        <v/>
      </c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37"/>
      <c r="C27" s="36"/>
      <c r="D27" s="36"/>
      <c r="E27" s="36"/>
      <c r="F27" s="36"/>
      <c r="G27" s="36"/>
      <c r="H27" s="36"/>
      <c r="I27" s="36"/>
      <c r="J27" s="36"/>
      <c r="K27" s="36"/>
      <c r="L27" s="53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37"/>
      <c r="C28" s="36"/>
      <c r="D28" s="30" t="s">
        <v>32</v>
      </c>
      <c r="E28" s="36"/>
      <c r="F28" s="36"/>
      <c r="G28" s="36"/>
      <c r="H28" s="36"/>
      <c r="I28" s="36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28"/>
      <c r="B29" s="129"/>
      <c r="C29" s="128"/>
      <c r="D29" s="128"/>
      <c r="E29" s="34" t="s">
        <v>1</v>
      </c>
      <c r="F29" s="34"/>
      <c r="G29" s="34"/>
      <c r="H29" s="34"/>
      <c r="I29" s="128"/>
      <c r="J29" s="128"/>
      <c r="K29" s="128"/>
      <c r="L29" s="130"/>
      <c r="S29" s="128"/>
      <c r="T29" s="128"/>
      <c r="U29" s="128"/>
      <c r="V29" s="128"/>
      <c r="W29" s="128"/>
      <c r="X29" s="128"/>
      <c r="Y29" s="128"/>
      <c r="Z29" s="128"/>
      <c r="AA29" s="128"/>
      <c r="AB29" s="128"/>
      <c r="AC29" s="128"/>
      <c r="AD29" s="128"/>
      <c r="AE29" s="128"/>
    </row>
    <row r="30" s="2" customFormat="1" ht="6.96" customHeight="1">
      <c r="A30" s="36"/>
      <c r="B30" s="37"/>
      <c r="C30" s="36"/>
      <c r="D30" s="36"/>
      <c r="E30" s="36"/>
      <c r="F30" s="36"/>
      <c r="G30" s="36"/>
      <c r="H30" s="36"/>
      <c r="I30" s="36"/>
      <c r="J30" s="36"/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88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37"/>
      <c r="C32" s="36"/>
      <c r="D32" s="131" t="s">
        <v>33</v>
      </c>
      <c r="E32" s="36"/>
      <c r="F32" s="36"/>
      <c r="G32" s="36"/>
      <c r="H32" s="36"/>
      <c r="I32" s="36"/>
      <c r="J32" s="94">
        <f>ROUND(J124, 2)</f>
        <v>0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37"/>
      <c r="C33" s="36"/>
      <c r="D33" s="88"/>
      <c r="E33" s="88"/>
      <c r="F33" s="88"/>
      <c r="G33" s="88"/>
      <c r="H33" s="88"/>
      <c r="I33" s="88"/>
      <c r="J33" s="88"/>
      <c r="K33" s="88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6"/>
      <c r="F34" s="41" t="s">
        <v>35</v>
      </c>
      <c r="G34" s="36"/>
      <c r="H34" s="36"/>
      <c r="I34" s="41" t="s">
        <v>34</v>
      </c>
      <c r="J34" s="41" t="s">
        <v>36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37"/>
      <c r="C35" s="36"/>
      <c r="D35" s="132" t="s">
        <v>37</v>
      </c>
      <c r="E35" s="30" t="s">
        <v>38</v>
      </c>
      <c r="F35" s="133">
        <f>ROUND((SUM(BE124:BE254)),  2)</f>
        <v>0</v>
      </c>
      <c r="G35" s="36"/>
      <c r="H35" s="36"/>
      <c r="I35" s="134">
        <v>0.20999999999999999</v>
      </c>
      <c r="J35" s="133">
        <f>ROUND(((SUM(BE124:BE254))*I35),  2)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37"/>
      <c r="C36" s="36"/>
      <c r="D36" s="36"/>
      <c r="E36" s="30" t="s">
        <v>39</v>
      </c>
      <c r="F36" s="133">
        <f>ROUND((SUM(BF124:BF254)),  2)</f>
        <v>0</v>
      </c>
      <c r="G36" s="36"/>
      <c r="H36" s="36"/>
      <c r="I36" s="134">
        <v>0.14999999999999999</v>
      </c>
      <c r="J36" s="133">
        <f>ROUND(((SUM(BF124:BF254))*I36),  2)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40</v>
      </c>
      <c r="F37" s="133">
        <f>ROUND((SUM(BG124:BG254)),  2)</f>
        <v>0</v>
      </c>
      <c r="G37" s="36"/>
      <c r="H37" s="36"/>
      <c r="I37" s="134">
        <v>0.20999999999999999</v>
      </c>
      <c r="J37" s="133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37"/>
      <c r="C38" s="36"/>
      <c r="D38" s="36"/>
      <c r="E38" s="30" t="s">
        <v>41</v>
      </c>
      <c r="F38" s="133">
        <f>ROUND((SUM(BH124:BH254)),  2)</f>
        <v>0</v>
      </c>
      <c r="G38" s="36"/>
      <c r="H38" s="36"/>
      <c r="I38" s="134">
        <v>0.14999999999999999</v>
      </c>
      <c r="J38" s="133">
        <f>0</f>
        <v>0</v>
      </c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37"/>
      <c r="C39" s="36"/>
      <c r="D39" s="36"/>
      <c r="E39" s="30" t="s">
        <v>42</v>
      </c>
      <c r="F39" s="133">
        <f>ROUND((SUM(BI124:BI254)),  2)</f>
        <v>0</v>
      </c>
      <c r="G39" s="36"/>
      <c r="H39" s="36"/>
      <c r="I39" s="134">
        <v>0</v>
      </c>
      <c r="J39" s="133">
        <f>0</f>
        <v>0</v>
      </c>
      <c r="K39" s="36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37"/>
      <c r="C40" s="36"/>
      <c r="D40" s="36"/>
      <c r="E40" s="36"/>
      <c r="F40" s="36"/>
      <c r="G40" s="36"/>
      <c r="H40" s="36"/>
      <c r="I40" s="36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37"/>
      <c r="C41" s="135"/>
      <c r="D41" s="136" t="s">
        <v>43</v>
      </c>
      <c r="E41" s="79"/>
      <c r="F41" s="79"/>
      <c r="G41" s="137" t="s">
        <v>44</v>
      </c>
      <c r="H41" s="138" t="s">
        <v>45</v>
      </c>
      <c r="I41" s="79"/>
      <c r="J41" s="139">
        <f>SUM(J32:J39)</f>
        <v>0</v>
      </c>
      <c r="K41" s="140"/>
      <c r="L41" s="53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37"/>
      <c r="C42" s="36"/>
      <c r="D42" s="36"/>
      <c r="E42" s="36"/>
      <c r="F42" s="36"/>
      <c r="G42" s="36"/>
      <c r="H42" s="36"/>
      <c r="I42" s="36"/>
      <c r="J42" s="36"/>
      <c r="K42" s="36"/>
      <c r="L42" s="53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3"/>
      <c r="D50" s="54" t="s">
        <v>46</v>
      </c>
      <c r="E50" s="55"/>
      <c r="F50" s="55"/>
      <c r="G50" s="54" t="s">
        <v>47</v>
      </c>
      <c r="H50" s="55"/>
      <c r="I50" s="55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48</v>
      </c>
      <c r="E61" s="39"/>
      <c r="F61" s="141" t="s">
        <v>49</v>
      </c>
      <c r="G61" s="56" t="s">
        <v>48</v>
      </c>
      <c r="H61" s="39"/>
      <c r="I61" s="39"/>
      <c r="J61" s="142" t="s">
        <v>49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50</v>
      </c>
      <c r="E65" s="57"/>
      <c r="F65" s="57"/>
      <c r="G65" s="54" t="s">
        <v>51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48</v>
      </c>
      <c r="E76" s="39"/>
      <c r="F76" s="141" t="s">
        <v>49</v>
      </c>
      <c r="G76" s="56" t="s">
        <v>48</v>
      </c>
      <c r="H76" s="39"/>
      <c r="I76" s="39"/>
      <c r="J76" s="142" t="s">
        <v>49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108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127" t="str">
        <f>E7</f>
        <v>2023-08-Krinec - Oprava objektů v úseku Křinec - Obora</v>
      </c>
      <c r="F85" s="30"/>
      <c r="G85" s="30"/>
      <c r="H85" s="30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20"/>
      <c r="C86" s="30" t="s">
        <v>104</v>
      </c>
      <c r="L86" s="20"/>
    </row>
    <row r="87" s="2" customFormat="1" ht="16.5" customHeight="1">
      <c r="A87" s="36"/>
      <c r="B87" s="37"/>
      <c r="C87" s="36"/>
      <c r="D87" s="36"/>
      <c r="E87" s="127" t="s">
        <v>770</v>
      </c>
      <c r="F87" s="36"/>
      <c r="G87" s="36"/>
      <c r="H87" s="36"/>
      <c r="I87" s="36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106</v>
      </c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6"/>
      <c r="D89" s="36"/>
      <c r="E89" s="65" t="str">
        <f>E11</f>
        <v>2023-08-1.2-SO 02 - Železniční svršek</v>
      </c>
      <c r="F89" s="36"/>
      <c r="G89" s="36"/>
      <c r="H89" s="36"/>
      <c r="I89" s="36"/>
      <c r="J89" s="36"/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36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6"/>
      <c r="E91" s="36"/>
      <c r="F91" s="25" t="str">
        <f>F14</f>
        <v xml:space="preserve"> </v>
      </c>
      <c r="G91" s="36"/>
      <c r="H91" s="36"/>
      <c r="I91" s="30" t="s">
        <v>22</v>
      </c>
      <c r="J91" s="67" t="str">
        <f>IF(J14="","",J14)</f>
        <v>2. 8. 2023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6"/>
      <c r="D92" s="36"/>
      <c r="E92" s="36"/>
      <c r="F92" s="36"/>
      <c r="G92" s="36"/>
      <c r="H92" s="36"/>
      <c r="I92" s="36"/>
      <c r="J92" s="36"/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6"/>
      <c r="E93" s="36"/>
      <c r="F93" s="25" t="str">
        <f>E17</f>
        <v xml:space="preserve"> </v>
      </c>
      <c r="G93" s="36"/>
      <c r="H93" s="36"/>
      <c r="I93" s="30" t="s">
        <v>29</v>
      </c>
      <c r="J93" s="34" t="str">
        <f>E23</f>
        <v xml:space="preserve"> </v>
      </c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27</v>
      </c>
      <c r="D94" s="36"/>
      <c r="E94" s="36"/>
      <c r="F94" s="25" t="str">
        <f>IF(E20="","",E20)</f>
        <v>Vyplň údaj</v>
      </c>
      <c r="G94" s="36"/>
      <c r="H94" s="36"/>
      <c r="I94" s="30" t="s">
        <v>31</v>
      </c>
      <c r="J94" s="34" t="str">
        <f>E26</f>
        <v xml:space="preserve"> </v>
      </c>
      <c r="K94" s="36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36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43" t="s">
        <v>109</v>
      </c>
      <c r="D96" s="135"/>
      <c r="E96" s="135"/>
      <c r="F96" s="135"/>
      <c r="G96" s="135"/>
      <c r="H96" s="135"/>
      <c r="I96" s="135"/>
      <c r="J96" s="144" t="s">
        <v>110</v>
      </c>
      <c r="K96" s="135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6"/>
      <c r="D97" s="36"/>
      <c r="E97" s="36"/>
      <c r="F97" s="36"/>
      <c r="G97" s="36"/>
      <c r="H97" s="36"/>
      <c r="I97" s="36"/>
      <c r="J97" s="36"/>
      <c r="K97" s="36"/>
      <c r="L97" s="53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45" t="s">
        <v>111</v>
      </c>
      <c r="D98" s="36"/>
      <c r="E98" s="36"/>
      <c r="F98" s="36"/>
      <c r="G98" s="36"/>
      <c r="H98" s="36"/>
      <c r="I98" s="36"/>
      <c r="J98" s="94">
        <f>J124</f>
        <v>0</v>
      </c>
      <c r="K98" s="36"/>
      <c r="L98" s="53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7" t="s">
        <v>112</v>
      </c>
    </row>
    <row r="99" s="9" customFormat="1" ht="24.96" customHeight="1">
      <c r="A99" s="9"/>
      <c r="B99" s="146"/>
      <c r="C99" s="9"/>
      <c r="D99" s="147" t="s">
        <v>113</v>
      </c>
      <c r="E99" s="148"/>
      <c r="F99" s="148"/>
      <c r="G99" s="148"/>
      <c r="H99" s="148"/>
      <c r="I99" s="148"/>
      <c r="J99" s="149">
        <f>J125</f>
        <v>0</v>
      </c>
      <c r="K99" s="9"/>
      <c r="L99" s="14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0"/>
      <c r="C100" s="10"/>
      <c r="D100" s="151" t="s">
        <v>561</v>
      </c>
      <c r="E100" s="152"/>
      <c r="F100" s="152"/>
      <c r="G100" s="152"/>
      <c r="H100" s="152"/>
      <c r="I100" s="152"/>
      <c r="J100" s="153">
        <f>J126</f>
        <v>0</v>
      </c>
      <c r="K100" s="10"/>
      <c r="L100" s="15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0"/>
      <c r="C101" s="10"/>
      <c r="D101" s="151" t="s">
        <v>120</v>
      </c>
      <c r="E101" s="152"/>
      <c r="F101" s="152"/>
      <c r="G101" s="152"/>
      <c r="H101" s="152"/>
      <c r="I101" s="152"/>
      <c r="J101" s="153">
        <f>J223</f>
        <v>0</v>
      </c>
      <c r="K101" s="10"/>
      <c r="L101" s="15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0"/>
      <c r="C102" s="10"/>
      <c r="D102" s="151" t="s">
        <v>121</v>
      </c>
      <c r="E102" s="152"/>
      <c r="F102" s="152"/>
      <c r="G102" s="152"/>
      <c r="H102" s="152"/>
      <c r="I102" s="152"/>
      <c r="J102" s="153">
        <f>J237</f>
        <v>0</v>
      </c>
      <c r="K102" s="10"/>
      <c r="L102" s="15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6"/>
      <c r="B103" s="37"/>
      <c r="C103" s="36"/>
      <c r="D103" s="36"/>
      <c r="E103" s="36"/>
      <c r="F103" s="36"/>
      <c r="G103" s="36"/>
      <c r="H103" s="36"/>
      <c r="I103" s="36"/>
      <c r="J103" s="36"/>
      <c r="K103" s="36"/>
      <c r="L103" s="53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="2" customFormat="1" ht="6.96" customHeight="1">
      <c r="A104" s="36"/>
      <c r="B104" s="58"/>
      <c r="C104" s="59"/>
      <c r="D104" s="59"/>
      <c r="E104" s="59"/>
      <c r="F104" s="59"/>
      <c r="G104" s="59"/>
      <c r="H104" s="59"/>
      <c r="I104" s="59"/>
      <c r="J104" s="59"/>
      <c r="K104" s="59"/>
      <c r="L104" s="53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8" s="2" customFormat="1" ht="6.96" customHeight="1">
      <c r="A108" s="36"/>
      <c r="B108" s="60"/>
      <c r="C108" s="61"/>
      <c r="D108" s="61"/>
      <c r="E108" s="61"/>
      <c r="F108" s="61"/>
      <c r="G108" s="61"/>
      <c r="H108" s="61"/>
      <c r="I108" s="61"/>
      <c r="J108" s="61"/>
      <c r="K108" s="61"/>
      <c r="L108" s="53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24.96" customHeight="1">
      <c r="A109" s="36"/>
      <c r="B109" s="37"/>
      <c r="C109" s="21" t="s">
        <v>126</v>
      </c>
      <c r="D109" s="36"/>
      <c r="E109" s="36"/>
      <c r="F109" s="36"/>
      <c r="G109" s="36"/>
      <c r="H109" s="36"/>
      <c r="I109" s="36"/>
      <c r="J109" s="36"/>
      <c r="K109" s="36"/>
      <c r="L109" s="53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6.96" customHeight="1">
      <c r="A110" s="36"/>
      <c r="B110" s="37"/>
      <c r="C110" s="36"/>
      <c r="D110" s="36"/>
      <c r="E110" s="36"/>
      <c r="F110" s="36"/>
      <c r="G110" s="36"/>
      <c r="H110" s="36"/>
      <c r="I110" s="36"/>
      <c r="J110" s="36"/>
      <c r="K110" s="36"/>
      <c r="L110" s="53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16</v>
      </c>
      <c r="D111" s="36"/>
      <c r="E111" s="36"/>
      <c r="F111" s="36"/>
      <c r="G111" s="36"/>
      <c r="H111" s="36"/>
      <c r="I111" s="36"/>
      <c r="J111" s="36"/>
      <c r="K111" s="36"/>
      <c r="L111" s="53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6.5" customHeight="1">
      <c r="A112" s="36"/>
      <c r="B112" s="37"/>
      <c r="C112" s="36"/>
      <c r="D112" s="36"/>
      <c r="E112" s="127" t="str">
        <f>E7</f>
        <v>2023-08-Krinec - Oprava objektů v úseku Křinec - Obora</v>
      </c>
      <c r="F112" s="30"/>
      <c r="G112" s="30"/>
      <c r="H112" s="30"/>
      <c r="I112" s="36"/>
      <c r="J112" s="36"/>
      <c r="K112" s="36"/>
      <c r="L112" s="53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1" customFormat="1" ht="12" customHeight="1">
      <c r="B113" s="20"/>
      <c r="C113" s="30" t="s">
        <v>104</v>
      </c>
      <c r="L113" s="20"/>
    </row>
    <row r="114" s="2" customFormat="1" ht="16.5" customHeight="1">
      <c r="A114" s="36"/>
      <c r="B114" s="37"/>
      <c r="C114" s="36"/>
      <c r="D114" s="36"/>
      <c r="E114" s="127" t="s">
        <v>770</v>
      </c>
      <c r="F114" s="36"/>
      <c r="G114" s="36"/>
      <c r="H114" s="36"/>
      <c r="I114" s="36"/>
      <c r="J114" s="36"/>
      <c r="K114" s="36"/>
      <c r="L114" s="53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2" customHeight="1">
      <c r="A115" s="36"/>
      <c r="B115" s="37"/>
      <c r="C115" s="30" t="s">
        <v>106</v>
      </c>
      <c r="D115" s="36"/>
      <c r="E115" s="36"/>
      <c r="F115" s="36"/>
      <c r="G115" s="36"/>
      <c r="H115" s="36"/>
      <c r="I115" s="36"/>
      <c r="J115" s="36"/>
      <c r="K115" s="36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6.5" customHeight="1">
      <c r="A116" s="36"/>
      <c r="B116" s="37"/>
      <c r="C116" s="36"/>
      <c r="D116" s="36"/>
      <c r="E116" s="65" t="str">
        <f>E11</f>
        <v>2023-08-1.2-SO 02 - Železniční svršek</v>
      </c>
      <c r="F116" s="36"/>
      <c r="G116" s="36"/>
      <c r="H116" s="36"/>
      <c r="I116" s="36"/>
      <c r="J116" s="36"/>
      <c r="K116" s="36"/>
      <c r="L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6.96" customHeight="1">
      <c r="A117" s="36"/>
      <c r="B117" s="37"/>
      <c r="C117" s="36"/>
      <c r="D117" s="36"/>
      <c r="E117" s="36"/>
      <c r="F117" s="36"/>
      <c r="G117" s="36"/>
      <c r="H117" s="36"/>
      <c r="I117" s="36"/>
      <c r="J117" s="36"/>
      <c r="K117" s="36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2" customHeight="1">
      <c r="A118" s="36"/>
      <c r="B118" s="37"/>
      <c r="C118" s="30" t="s">
        <v>20</v>
      </c>
      <c r="D118" s="36"/>
      <c r="E118" s="36"/>
      <c r="F118" s="25" t="str">
        <f>F14</f>
        <v xml:space="preserve"> </v>
      </c>
      <c r="G118" s="36"/>
      <c r="H118" s="36"/>
      <c r="I118" s="30" t="s">
        <v>22</v>
      </c>
      <c r="J118" s="67" t="str">
        <f>IF(J14="","",J14)</f>
        <v>2. 8. 2023</v>
      </c>
      <c r="K118" s="36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6.96" customHeight="1">
      <c r="A119" s="36"/>
      <c r="B119" s="37"/>
      <c r="C119" s="36"/>
      <c r="D119" s="36"/>
      <c r="E119" s="36"/>
      <c r="F119" s="36"/>
      <c r="G119" s="36"/>
      <c r="H119" s="36"/>
      <c r="I119" s="36"/>
      <c r="J119" s="36"/>
      <c r="K119" s="36"/>
      <c r="L119" s="53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5.15" customHeight="1">
      <c r="A120" s="36"/>
      <c r="B120" s="37"/>
      <c r="C120" s="30" t="s">
        <v>24</v>
      </c>
      <c r="D120" s="36"/>
      <c r="E120" s="36"/>
      <c r="F120" s="25" t="str">
        <f>E17</f>
        <v xml:space="preserve"> </v>
      </c>
      <c r="G120" s="36"/>
      <c r="H120" s="36"/>
      <c r="I120" s="30" t="s">
        <v>29</v>
      </c>
      <c r="J120" s="34" t="str">
        <f>E23</f>
        <v xml:space="preserve"> </v>
      </c>
      <c r="K120" s="36"/>
      <c r="L120" s="53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5.15" customHeight="1">
      <c r="A121" s="36"/>
      <c r="B121" s="37"/>
      <c r="C121" s="30" t="s">
        <v>27</v>
      </c>
      <c r="D121" s="36"/>
      <c r="E121" s="36"/>
      <c r="F121" s="25" t="str">
        <f>IF(E20="","",E20)</f>
        <v>Vyplň údaj</v>
      </c>
      <c r="G121" s="36"/>
      <c r="H121" s="36"/>
      <c r="I121" s="30" t="s">
        <v>31</v>
      </c>
      <c r="J121" s="34" t="str">
        <f>E26</f>
        <v xml:space="preserve"> </v>
      </c>
      <c r="K121" s="36"/>
      <c r="L121" s="53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0.32" customHeight="1">
      <c r="A122" s="36"/>
      <c r="B122" s="37"/>
      <c r="C122" s="36"/>
      <c r="D122" s="36"/>
      <c r="E122" s="36"/>
      <c r="F122" s="36"/>
      <c r="G122" s="36"/>
      <c r="H122" s="36"/>
      <c r="I122" s="36"/>
      <c r="J122" s="36"/>
      <c r="K122" s="36"/>
      <c r="L122" s="53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11" customFormat="1" ht="29.28" customHeight="1">
      <c r="A123" s="154"/>
      <c r="B123" s="155"/>
      <c r="C123" s="156" t="s">
        <v>127</v>
      </c>
      <c r="D123" s="157" t="s">
        <v>58</v>
      </c>
      <c r="E123" s="157" t="s">
        <v>54</v>
      </c>
      <c r="F123" s="157" t="s">
        <v>55</v>
      </c>
      <c r="G123" s="157" t="s">
        <v>128</v>
      </c>
      <c r="H123" s="157" t="s">
        <v>129</v>
      </c>
      <c r="I123" s="157" t="s">
        <v>130</v>
      </c>
      <c r="J123" s="157" t="s">
        <v>110</v>
      </c>
      <c r="K123" s="158" t="s">
        <v>131</v>
      </c>
      <c r="L123" s="159"/>
      <c r="M123" s="84" t="s">
        <v>1</v>
      </c>
      <c r="N123" s="85" t="s">
        <v>37</v>
      </c>
      <c r="O123" s="85" t="s">
        <v>132</v>
      </c>
      <c r="P123" s="85" t="s">
        <v>133</v>
      </c>
      <c r="Q123" s="85" t="s">
        <v>134</v>
      </c>
      <c r="R123" s="85" t="s">
        <v>135</v>
      </c>
      <c r="S123" s="85" t="s">
        <v>136</v>
      </c>
      <c r="T123" s="86" t="s">
        <v>137</v>
      </c>
      <c r="U123" s="154"/>
      <c r="V123" s="154"/>
      <c r="W123" s="154"/>
      <c r="X123" s="154"/>
      <c r="Y123" s="154"/>
      <c r="Z123" s="154"/>
      <c r="AA123" s="154"/>
      <c r="AB123" s="154"/>
      <c r="AC123" s="154"/>
      <c r="AD123" s="154"/>
      <c r="AE123" s="154"/>
    </row>
    <row r="124" s="2" customFormat="1" ht="22.8" customHeight="1">
      <c r="A124" s="36"/>
      <c r="B124" s="37"/>
      <c r="C124" s="91" t="s">
        <v>138</v>
      </c>
      <c r="D124" s="36"/>
      <c r="E124" s="36"/>
      <c r="F124" s="36"/>
      <c r="G124" s="36"/>
      <c r="H124" s="36"/>
      <c r="I124" s="36"/>
      <c r="J124" s="160">
        <f>BK124</f>
        <v>0</v>
      </c>
      <c r="K124" s="36"/>
      <c r="L124" s="37"/>
      <c r="M124" s="87"/>
      <c r="N124" s="71"/>
      <c r="O124" s="88"/>
      <c r="P124" s="161">
        <f>P125</f>
        <v>0</v>
      </c>
      <c r="Q124" s="88"/>
      <c r="R124" s="161">
        <f>R125</f>
        <v>0</v>
      </c>
      <c r="S124" s="88"/>
      <c r="T124" s="162">
        <f>T125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7" t="s">
        <v>72</v>
      </c>
      <c r="AU124" s="17" t="s">
        <v>112</v>
      </c>
      <c r="BK124" s="163">
        <f>BK125</f>
        <v>0</v>
      </c>
    </row>
    <row r="125" s="12" customFormat="1" ht="25.92" customHeight="1">
      <c r="A125" s="12"/>
      <c r="B125" s="164"/>
      <c r="C125" s="12"/>
      <c r="D125" s="165" t="s">
        <v>72</v>
      </c>
      <c r="E125" s="166" t="s">
        <v>139</v>
      </c>
      <c r="F125" s="166" t="s">
        <v>140</v>
      </c>
      <c r="G125" s="12"/>
      <c r="H125" s="12"/>
      <c r="I125" s="167"/>
      <c r="J125" s="168">
        <f>BK125</f>
        <v>0</v>
      </c>
      <c r="K125" s="12"/>
      <c r="L125" s="164"/>
      <c r="M125" s="169"/>
      <c r="N125" s="170"/>
      <c r="O125" s="170"/>
      <c r="P125" s="171">
        <f>P126+P223+P237</f>
        <v>0</v>
      </c>
      <c r="Q125" s="170"/>
      <c r="R125" s="171">
        <f>R126+R223+R237</f>
        <v>0</v>
      </c>
      <c r="S125" s="170"/>
      <c r="T125" s="172">
        <f>T126+T223+T237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65" t="s">
        <v>80</v>
      </c>
      <c r="AT125" s="173" t="s">
        <v>72</v>
      </c>
      <c r="AU125" s="173" t="s">
        <v>73</v>
      </c>
      <c r="AY125" s="165" t="s">
        <v>141</v>
      </c>
      <c r="BK125" s="174">
        <f>BK126+BK223+BK237</f>
        <v>0</v>
      </c>
    </row>
    <row r="126" s="12" customFormat="1" ht="22.8" customHeight="1">
      <c r="A126" s="12"/>
      <c r="B126" s="164"/>
      <c r="C126" s="12"/>
      <c r="D126" s="165" t="s">
        <v>72</v>
      </c>
      <c r="E126" s="175" t="s">
        <v>166</v>
      </c>
      <c r="F126" s="175" t="s">
        <v>562</v>
      </c>
      <c r="G126" s="12"/>
      <c r="H126" s="12"/>
      <c r="I126" s="167"/>
      <c r="J126" s="176">
        <f>BK126</f>
        <v>0</v>
      </c>
      <c r="K126" s="12"/>
      <c r="L126" s="164"/>
      <c r="M126" s="169"/>
      <c r="N126" s="170"/>
      <c r="O126" s="170"/>
      <c r="P126" s="171">
        <f>SUM(P127:P222)</f>
        <v>0</v>
      </c>
      <c r="Q126" s="170"/>
      <c r="R126" s="171">
        <f>SUM(R127:R222)</f>
        <v>0</v>
      </c>
      <c r="S126" s="170"/>
      <c r="T126" s="172">
        <f>SUM(T127:T222)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65" t="s">
        <v>80</v>
      </c>
      <c r="AT126" s="173" t="s">
        <v>72</v>
      </c>
      <c r="AU126" s="173" t="s">
        <v>80</v>
      </c>
      <c r="AY126" s="165" t="s">
        <v>141</v>
      </c>
      <c r="BK126" s="174">
        <f>SUM(BK127:BK222)</f>
        <v>0</v>
      </c>
    </row>
    <row r="127" s="2" customFormat="1" ht="16.5" customHeight="1">
      <c r="A127" s="36"/>
      <c r="B127" s="177"/>
      <c r="C127" s="178" t="s">
        <v>80</v>
      </c>
      <c r="D127" s="178" t="s">
        <v>143</v>
      </c>
      <c r="E127" s="179" t="s">
        <v>563</v>
      </c>
      <c r="F127" s="180" t="s">
        <v>564</v>
      </c>
      <c r="G127" s="181" t="s">
        <v>169</v>
      </c>
      <c r="H127" s="182">
        <v>16.239999999999998</v>
      </c>
      <c r="I127" s="183"/>
      <c r="J127" s="184">
        <f>ROUND(I127*H127,2)</f>
        <v>0</v>
      </c>
      <c r="K127" s="180" t="s">
        <v>1</v>
      </c>
      <c r="L127" s="37"/>
      <c r="M127" s="185" t="s">
        <v>1</v>
      </c>
      <c r="N127" s="186" t="s">
        <v>38</v>
      </c>
      <c r="O127" s="75"/>
      <c r="P127" s="187">
        <f>O127*H127</f>
        <v>0</v>
      </c>
      <c r="Q127" s="187">
        <v>0</v>
      </c>
      <c r="R127" s="187">
        <f>Q127*H127</f>
        <v>0</v>
      </c>
      <c r="S127" s="187">
        <v>0</v>
      </c>
      <c r="T127" s="188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89" t="s">
        <v>148</v>
      </c>
      <c r="AT127" s="189" t="s">
        <v>143</v>
      </c>
      <c r="AU127" s="189" t="s">
        <v>82</v>
      </c>
      <c r="AY127" s="17" t="s">
        <v>141</v>
      </c>
      <c r="BE127" s="190">
        <f>IF(N127="základní",J127,0)</f>
        <v>0</v>
      </c>
      <c r="BF127" s="190">
        <f>IF(N127="snížená",J127,0)</f>
        <v>0</v>
      </c>
      <c r="BG127" s="190">
        <f>IF(N127="zákl. přenesená",J127,0)</f>
        <v>0</v>
      </c>
      <c r="BH127" s="190">
        <f>IF(N127="sníž. přenesená",J127,0)</f>
        <v>0</v>
      </c>
      <c r="BI127" s="190">
        <f>IF(N127="nulová",J127,0)</f>
        <v>0</v>
      </c>
      <c r="BJ127" s="17" t="s">
        <v>80</v>
      </c>
      <c r="BK127" s="190">
        <f>ROUND(I127*H127,2)</f>
        <v>0</v>
      </c>
      <c r="BL127" s="17" t="s">
        <v>148</v>
      </c>
      <c r="BM127" s="189" t="s">
        <v>82</v>
      </c>
    </row>
    <row r="128" s="2" customFormat="1">
      <c r="A128" s="36"/>
      <c r="B128" s="37"/>
      <c r="C128" s="36"/>
      <c r="D128" s="191" t="s">
        <v>149</v>
      </c>
      <c r="E128" s="36"/>
      <c r="F128" s="192" t="s">
        <v>564</v>
      </c>
      <c r="G128" s="36"/>
      <c r="H128" s="36"/>
      <c r="I128" s="193"/>
      <c r="J128" s="36"/>
      <c r="K128" s="36"/>
      <c r="L128" s="37"/>
      <c r="M128" s="194"/>
      <c r="N128" s="195"/>
      <c r="O128" s="75"/>
      <c r="P128" s="75"/>
      <c r="Q128" s="75"/>
      <c r="R128" s="75"/>
      <c r="S128" s="75"/>
      <c r="T128" s="7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7" t="s">
        <v>149</v>
      </c>
      <c r="AU128" s="17" t="s">
        <v>82</v>
      </c>
    </row>
    <row r="129" s="13" customFormat="1">
      <c r="A129" s="13"/>
      <c r="B129" s="196"/>
      <c r="C129" s="13"/>
      <c r="D129" s="191" t="s">
        <v>150</v>
      </c>
      <c r="E129" s="197" t="s">
        <v>1</v>
      </c>
      <c r="F129" s="198" t="s">
        <v>565</v>
      </c>
      <c r="G129" s="13"/>
      <c r="H129" s="199">
        <v>16.239999999999998</v>
      </c>
      <c r="I129" s="200"/>
      <c r="J129" s="13"/>
      <c r="K129" s="13"/>
      <c r="L129" s="196"/>
      <c r="M129" s="201"/>
      <c r="N129" s="202"/>
      <c r="O129" s="202"/>
      <c r="P129" s="202"/>
      <c r="Q129" s="202"/>
      <c r="R129" s="202"/>
      <c r="S129" s="202"/>
      <c r="T129" s="20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197" t="s">
        <v>150</v>
      </c>
      <c r="AU129" s="197" t="s">
        <v>82</v>
      </c>
      <c r="AV129" s="13" t="s">
        <v>82</v>
      </c>
      <c r="AW129" s="13" t="s">
        <v>30</v>
      </c>
      <c r="AX129" s="13" t="s">
        <v>73</v>
      </c>
      <c r="AY129" s="197" t="s">
        <v>141</v>
      </c>
    </row>
    <row r="130" s="14" customFormat="1">
      <c r="A130" s="14"/>
      <c r="B130" s="204"/>
      <c r="C130" s="14"/>
      <c r="D130" s="191" t="s">
        <v>150</v>
      </c>
      <c r="E130" s="205" t="s">
        <v>1</v>
      </c>
      <c r="F130" s="206" t="s">
        <v>153</v>
      </c>
      <c r="G130" s="14"/>
      <c r="H130" s="207">
        <v>16.239999999999998</v>
      </c>
      <c r="I130" s="208"/>
      <c r="J130" s="14"/>
      <c r="K130" s="14"/>
      <c r="L130" s="204"/>
      <c r="M130" s="209"/>
      <c r="N130" s="210"/>
      <c r="O130" s="210"/>
      <c r="P130" s="210"/>
      <c r="Q130" s="210"/>
      <c r="R130" s="210"/>
      <c r="S130" s="210"/>
      <c r="T130" s="211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05" t="s">
        <v>150</v>
      </c>
      <c r="AU130" s="205" t="s">
        <v>82</v>
      </c>
      <c r="AV130" s="14" t="s">
        <v>148</v>
      </c>
      <c r="AW130" s="14" t="s">
        <v>30</v>
      </c>
      <c r="AX130" s="14" t="s">
        <v>80</v>
      </c>
      <c r="AY130" s="205" t="s">
        <v>141</v>
      </c>
    </row>
    <row r="131" s="2" customFormat="1" ht="24.15" customHeight="1">
      <c r="A131" s="36"/>
      <c r="B131" s="177"/>
      <c r="C131" s="178" t="s">
        <v>82</v>
      </c>
      <c r="D131" s="178" t="s">
        <v>143</v>
      </c>
      <c r="E131" s="179" t="s">
        <v>566</v>
      </c>
      <c r="F131" s="180" t="s">
        <v>567</v>
      </c>
      <c r="G131" s="181" t="s">
        <v>169</v>
      </c>
      <c r="H131" s="182">
        <v>32.479999999999997</v>
      </c>
      <c r="I131" s="183"/>
      <c r="J131" s="184">
        <f>ROUND(I131*H131,2)</f>
        <v>0</v>
      </c>
      <c r="K131" s="180" t="s">
        <v>1</v>
      </c>
      <c r="L131" s="37"/>
      <c r="M131" s="185" t="s">
        <v>1</v>
      </c>
      <c r="N131" s="186" t="s">
        <v>38</v>
      </c>
      <c r="O131" s="75"/>
      <c r="P131" s="187">
        <f>O131*H131</f>
        <v>0</v>
      </c>
      <c r="Q131" s="187">
        <v>0</v>
      </c>
      <c r="R131" s="187">
        <f>Q131*H131</f>
        <v>0</v>
      </c>
      <c r="S131" s="187">
        <v>0</v>
      </c>
      <c r="T131" s="188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89" t="s">
        <v>148</v>
      </c>
      <c r="AT131" s="189" t="s">
        <v>143</v>
      </c>
      <c r="AU131" s="189" t="s">
        <v>82</v>
      </c>
      <c r="AY131" s="17" t="s">
        <v>141</v>
      </c>
      <c r="BE131" s="190">
        <f>IF(N131="základní",J131,0)</f>
        <v>0</v>
      </c>
      <c r="BF131" s="190">
        <f>IF(N131="snížená",J131,0)</f>
        <v>0</v>
      </c>
      <c r="BG131" s="190">
        <f>IF(N131="zákl. přenesená",J131,0)</f>
        <v>0</v>
      </c>
      <c r="BH131" s="190">
        <f>IF(N131="sníž. přenesená",J131,0)</f>
        <v>0</v>
      </c>
      <c r="BI131" s="190">
        <f>IF(N131="nulová",J131,0)</f>
        <v>0</v>
      </c>
      <c r="BJ131" s="17" t="s">
        <v>80</v>
      </c>
      <c r="BK131" s="190">
        <f>ROUND(I131*H131,2)</f>
        <v>0</v>
      </c>
      <c r="BL131" s="17" t="s">
        <v>148</v>
      </c>
      <c r="BM131" s="189" t="s">
        <v>148</v>
      </c>
    </row>
    <row r="132" s="2" customFormat="1">
      <c r="A132" s="36"/>
      <c r="B132" s="37"/>
      <c r="C132" s="36"/>
      <c r="D132" s="191" t="s">
        <v>149</v>
      </c>
      <c r="E132" s="36"/>
      <c r="F132" s="192" t="s">
        <v>567</v>
      </c>
      <c r="G132" s="36"/>
      <c r="H132" s="36"/>
      <c r="I132" s="193"/>
      <c r="J132" s="36"/>
      <c r="K132" s="36"/>
      <c r="L132" s="37"/>
      <c r="M132" s="194"/>
      <c r="N132" s="195"/>
      <c r="O132" s="75"/>
      <c r="P132" s="75"/>
      <c r="Q132" s="75"/>
      <c r="R132" s="75"/>
      <c r="S132" s="75"/>
      <c r="T132" s="76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7" t="s">
        <v>149</v>
      </c>
      <c r="AU132" s="17" t="s">
        <v>82</v>
      </c>
    </row>
    <row r="133" s="2" customFormat="1" ht="24.15" customHeight="1">
      <c r="A133" s="36"/>
      <c r="B133" s="177"/>
      <c r="C133" s="178" t="s">
        <v>156</v>
      </c>
      <c r="D133" s="178" t="s">
        <v>143</v>
      </c>
      <c r="E133" s="179" t="s">
        <v>568</v>
      </c>
      <c r="F133" s="180" t="s">
        <v>569</v>
      </c>
      <c r="G133" s="181" t="s">
        <v>169</v>
      </c>
      <c r="H133" s="182">
        <v>16.239999999999998</v>
      </c>
      <c r="I133" s="183"/>
      <c r="J133" s="184">
        <f>ROUND(I133*H133,2)</f>
        <v>0</v>
      </c>
      <c r="K133" s="180" t="s">
        <v>1</v>
      </c>
      <c r="L133" s="37"/>
      <c r="M133" s="185" t="s">
        <v>1</v>
      </c>
      <c r="N133" s="186" t="s">
        <v>38</v>
      </c>
      <c r="O133" s="75"/>
      <c r="P133" s="187">
        <f>O133*H133</f>
        <v>0</v>
      </c>
      <c r="Q133" s="187">
        <v>0</v>
      </c>
      <c r="R133" s="187">
        <f>Q133*H133</f>
        <v>0</v>
      </c>
      <c r="S133" s="187">
        <v>0</v>
      </c>
      <c r="T133" s="188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89" t="s">
        <v>148</v>
      </c>
      <c r="AT133" s="189" t="s">
        <v>143</v>
      </c>
      <c r="AU133" s="189" t="s">
        <v>82</v>
      </c>
      <c r="AY133" s="17" t="s">
        <v>141</v>
      </c>
      <c r="BE133" s="190">
        <f>IF(N133="základní",J133,0)</f>
        <v>0</v>
      </c>
      <c r="BF133" s="190">
        <f>IF(N133="snížená",J133,0)</f>
        <v>0</v>
      </c>
      <c r="BG133" s="190">
        <f>IF(N133="zákl. přenesená",J133,0)</f>
        <v>0</v>
      </c>
      <c r="BH133" s="190">
        <f>IF(N133="sníž. přenesená",J133,0)</f>
        <v>0</v>
      </c>
      <c r="BI133" s="190">
        <f>IF(N133="nulová",J133,0)</f>
        <v>0</v>
      </c>
      <c r="BJ133" s="17" t="s">
        <v>80</v>
      </c>
      <c r="BK133" s="190">
        <f>ROUND(I133*H133,2)</f>
        <v>0</v>
      </c>
      <c r="BL133" s="17" t="s">
        <v>148</v>
      </c>
      <c r="BM133" s="189" t="s">
        <v>160</v>
      </c>
    </row>
    <row r="134" s="2" customFormat="1">
      <c r="A134" s="36"/>
      <c r="B134" s="37"/>
      <c r="C134" s="36"/>
      <c r="D134" s="191" t="s">
        <v>149</v>
      </c>
      <c r="E134" s="36"/>
      <c r="F134" s="192" t="s">
        <v>569</v>
      </c>
      <c r="G134" s="36"/>
      <c r="H134" s="36"/>
      <c r="I134" s="193"/>
      <c r="J134" s="36"/>
      <c r="K134" s="36"/>
      <c r="L134" s="37"/>
      <c r="M134" s="194"/>
      <c r="N134" s="195"/>
      <c r="O134" s="75"/>
      <c r="P134" s="75"/>
      <c r="Q134" s="75"/>
      <c r="R134" s="75"/>
      <c r="S134" s="75"/>
      <c r="T134" s="76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7" t="s">
        <v>149</v>
      </c>
      <c r="AU134" s="17" t="s">
        <v>82</v>
      </c>
    </row>
    <row r="135" s="2" customFormat="1" ht="24.15" customHeight="1">
      <c r="A135" s="36"/>
      <c r="B135" s="177"/>
      <c r="C135" s="178" t="s">
        <v>148</v>
      </c>
      <c r="D135" s="178" t="s">
        <v>143</v>
      </c>
      <c r="E135" s="179" t="s">
        <v>570</v>
      </c>
      <c r="F135" s="180" t="s">
        <v>571</v>
      </c>
      <c r="G135" s="181" t="s">
        <v>169</v>
      </c>
      <c r="H135" s="182">
        <v>32.479999999999997</v>
      </c>
      <c r="I135" s="183"/>
      <c r="J135" s="184">
        <f>ROUND(I135*H135,2)</f>
        <v>0</v>
      </c>
      <c r="K135" s="180" t="s">
        <v>1</v>
      </c>
      <c r="L135" s="37"/>
      <c r="M135" s="185" t="s">
        <v>1</v>
      </c>
      <c r="N135" s="186" t="s">
        <v>38</v>
      </c>
      <c r="O135" s="75"/>
      <c r="P135" s="187">
        <f>O135*H135</f>
        <v>0</v>
      </c>
      <c r="Q135" s="187">
        <v>0</v>
      </c>
      <c r="R135" s="187">
        <f>Q135*H135</f>
        <v>0</v>
      </c>
      <c r="S135" s="187">
        <v>0</v>
      </c>
      <c r="T135" s="188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89" t="s">
        <v>148</v>
      </c>
      <c r="AT135" s="189" t="s">
        <v>143</v>
      </c>
      <c r="AU135" s="189" t="s">
        <v>82</v>
      </c>
      <c r="AY135" s="17" t="s">
        <v>141</v>
      </c>
      <c r="BE135" s="190">
        <f>IF(N135="základní",J135,0)</f>
        <v>0</v>
      </c>
      <c r="BF135" s="190">
        <f>IF(N135="snížená",J135,0)</f>
        <v>0</v>
      </c>
      <c r="BG135" s="190">
        <f>IF(N135="zákl. přenesená",J135,0)</f>
        <v>0</v>
      </c>
      <c r="BH135" s="190">
        <f>IF(N135="sníž. přenesená",J135,0)</f>
        <v>0</v>
      </c>
      <c r="BI135" s="190">
        <f>IF(N135="nulová",J135,0)</f>
        <v>0</v>
      </c>
      <c r="BJ135" s="17" t="s">
        <v>80</v>
      </c>
      <c r="BK135" s="190">
        <f>ROUND(I135*H135,2)</f>
        <v>0</v>
      </c>
      <c r="BL135" s="17" t="s">
        <v>148</v>
      </c>
      <c r="BM135" s="189" t="s">
        <v>164</v>
      </c>
    </row>
    <row r="136" s="2" customFormat="1">
      <c r="A136" s="36"/>
      <c r="B136" s="37"/>
      <c r="C136" s="36"/>
      <c r="D136" s="191" t="s">
        <v>149</v>
      </c>
      <c r="E136" s="36"/>
      <c r="F136" s="192" t="s">
        <v>571</v>
      </c>
      <c r="G136" s="36"/>
      <c r="H136" s="36"/>
      <c r="I136" s="193"/>
      <c r="J136" s="36"/>
      <c r="K136" s="36"/>
      <c r="L136" s="37"/>
      <c r="M136" s="194"/>
      <c r="N136" s="195"/>
      <c r="O136" s="75"/>
      <c r="P136" s="75"/>
      <c r="Q136" s="75"/>
      <c r="R136" s="75"/>
      <c r="S136" s="75"/>
      <c r="T136" s="76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7" t="s">
        <v>149</v>
      </c>
      <c r="AU136" s="17" t="s">
        <v>82</v>
      </c>
    </row>
    <row r="137" s="2" customFormat="1" ht="16.5" customHeight="1">
      <c r="A137" s="36"/>
      <c r="B137" s="177"/>
      <c r="C137" s="178" t="s">
        <v>166</v>
      </c>
      <c r="D137" s="178" t="s">
        <v>143</v>
      </c>
      <c r="E137" s="179" t="s">
        <v>572</v>
      </c>
      <c r="F137" s="180" t="s">
        <v>573</v>
      </c>
      <c r="G137" s="181" t="s">
        <v>159</v>
      </c>
      <c r="H137" s="182">
        <v>200</v>
      </c>
      <c r="I137" s="183"/>
      <c r="J137" s="184">
        <f>ROUND(I137*H137,2)</f>
        <v>0</v>
      </c>
      <c r="K137" s="180" t="s">
        <v>1</v>
      </c>
      <c r="L137" s="37"/>
      <c r="M137" s="185" t="s">
        <v>1</v>
      </c>
      <c r="N137" s="186" t="s">
        <v>38</v>
      </c>
      <c r="O137" s="75"/>
      <c r="P137" s="187">
        <f>O137*H137</f>
        <v>0</v>
      </c>
      <c r="Q137" s="187">
        <v>0</v>
      </c>
      <c r="R137" s="187">
        <f>Q137*H137</f>
        <v>0</v>
      </c>
      <c r="S137" s="187">
        <v>0</v>
      </c>
      <c r="T137" s="188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89" t="s">
        <v>148</v>
      </c>
      <c r="AT137" s="189" t="s">
        <v>143</v>
      </c>
      <c r="AU137" s="189" t="s">
        <v>82</v>
      </c>
      <c r="AY137" s="17" t="s">
        <v>141</v>
      </c>
      <c r="BE137" s="190">
        <f>IF(N137="základní",J137,0)</f>
        <v>0</v>
      </c>
      <c r="BF137" s="190">
        <f>IF(N137="snížená",J137,0)</f>
        <v>0</v>
      </c>
      <c r="BG137" s="190">
        <f>IF(N137="zákl. přenesená",J137,0)</f>
        <v>0</v>
      </c>
      <c r="BH137" s="190">
        <f>IF(N137="sníž. přenesená",J137,0)</f>
        <v>0</v>
      </c>
      <c r="BI137" s="190">
        <f>IF(N137="nulová",J137,0)</f>
        <v>0</v>
      </c>
      <c r="BJ137" s="17" t="s">
        <v>80</v>
      </c>
      <c r="BK137" s="190">
        <f>ROUND(I137*H137,2)</f>
        <v>0</v>
      </c>
      <c r="BL137" s="17" t="s">
        <v>148</v>
      </c>
      <c r="BM137" s="189" t="s">
        <v>170</v>
      </c>
    </row>
    <row r="138" s="2" customFormat="1">
      <c r="A138" s="36"/>
      <c r="B138" s="37"/>
      <c r="C138" s="36"/>
      <c r="D138" s="191" t="s">
        <v>149</v>
      </c>
      <c r="E138" s="36"/>
      <c r="F138" s="192" t="s">
        <v>573</v>
      </c>
      <c r="G138" s="36"/>
      <c r="H138" s="36"/>
      <c r="I138" s="193"/>
      <c r="J138" s="36"/>
      <c r="K138" s="36"/>
      <c r="L138" s="37"/>
      <c r="M138" s="194"/>
      <c r="N138" s="195"/>
      <c r="O138" s="75"/>
      <c r="P138" s="75"/>
      <c r="Q138" s="75"/>
      <c r="R138" s="75"/>
      <c r="S138" s="75"/>
      <c r="T138" s="76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7" t="s">
        <v>149</v>
      </c>
      <c r="AU138" s="17" t="s">
        <v>82</v>
      </c>
    </row>
    <row r="139" s="2" customFormat="1" ht="16.5" customHeight="1">
      <c r="A139" s="36"/>
      <c r="B139" s="177"/>
      <c r="C139" s="178" t="s">
        <v>160</v>
      </c>
      <c r="D139" s="178" t="s">
        <v>143</v>
      </c>
      <c r="E139" s="179" t="s">
        <v>574</v>
      </c>
      <c r="F139" s="180" t="s">
        <v>575</v>
      </c>
      <c r="G139" s="181" t="s">
        <v>169</v>
      </c>
      <c r="H139" s="182">
        <v>10.199999999999999</v>
      </c>
      <c r="I139" s="183"/>
      <c r="J139" s="184">
        <f>ROUND(I139*H139,2)</f>
        <v>0</v>
      </c>
      <c r="K139" s="180" t="s">
        <v>1</v>
      </c>
      <c r="L139" s="37"/>
      <c r="M139" s="185" t="s">
        <v>1</v>
      </c>
      <c r="N139" s="186" t="s">
        <v>38</v>
      </c>
      <c r="O139" s="75"/>
      <c r="P139" s="187">
        <f>O139*H139</f>
        <v>0</v>
      </c>
      <c r="Q139" s="187">
        <v>0</v>
      </c>
      <c r="R139" s="187">
        <f>Q139*H139</f>
        <v>0</v>
      </c>
      <c r="S139" s="187">
        <v>0</v>
      </c>
      <c r="T139" s="188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89" t="s">
        <v>148</v>
      </c>
      <c r="AT139" s="189" t="s">
        <v>143</v>
      </c>
      <c r="AU139" s="189" t="s">
        <v>82</v>
      </c>
      <c r="AY139" s="17" t="s">
        <v>141</v>
      </c>
      <c r="BE139" s="190">
        <f>IF(N139="základní",J139,0)</f>
        <v>0</v>
      </c>
      <c r="BF139" s="190">
        <f>IF(N139="snížená",J139,0)</f>
        <v>0</v>
      </c>
      <c r="BG139" s="190">
        <f>IF(N139="zákl. přenesená",J139,0)</f>
        <v>0</v>
      </c>
      <c r="BH139" s="190">
        <f>IF(N139="sníž. přenesená",J139,0)</f>
        <v>0</v>
      </c>
      <c r="BI139" s="190">
        <f>IF(N139="nulová",J139,0)</f>
        <v>0</v>
      </c>
      <c r="BJ139" s="17" t="s">
        <v>80</v>
      </c>
      <c r="BK139" s="190">
        <f>ROUND(I139*H139,2)</f>
        <v>0</v>
      </c>
      <c r="BL139" s="17" t="s">
        <v>148</v>
      </c>
      <c r="BM139" s="189" t="s">
        <v>176</v>
      </c>
    </row>
    <row r="140" s="2" customFormat="1">
      <c r="A140" s="36"/>
      <c r="B140" s="37"/>
      <c r="C140" s="36"/>
      <c r="D140" s="191" t="s">
        <v>149</v>
      </c>
      <c r="E140" s="36"/>
      <c r="F140" s="192" t="s">
        <v>575</v>
      </c>
      <c r="G140" s="36"/>
      <c r="H140" s="36"/>
      <c r="I140" s="193"/>
      <c r="J140" s="36"/>
      <c r="K140" s="36"/>
      <c r="L140" s="37"/>
      <c r="M140" s="194"/>
      <c r="N140" s="195"/>
      <c r="O140" s="75"/>
      <c r="P140" s="75"/>
      <c r="Q140" s="75"/>
      <c r="R140" s="75"/>
      <c r="S140" s="75"/>
      <c r="T140" s="76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7" t="s">
        <v>149</v>
      </c>
      <c r="AU140" s="17" t="s">
        <v>82</v>
      </c>
    </row>
    <row r="141" s="13" customFormat="1">
      <c r="A141" s="13"/>
      <c r="B141" s="196"/>
      <c r="C141" s="13"/>
      <c r="D141" s="191" t="s">
        <v>150</v>
      </c>
      <c r="E141" s="197" t="s">
        <v>1</v>
      </c>
      <c r="F141" s="198" t="s">
        <v>576</v>
      </c>
      <c r="G141" s="13"/>
      <c r="H141" s="199">
        <v>10.199999999999999</v>
      </c>
      <c r="I141" s="200"/>
      <c r="J141" s="13"/>
      <c r="K141" s="13"/>
      <c r="L141" s="196"/>
      <c r="M141" s="201"/>
      <c r="N141" s="202"/>
      <c r="O141" s="202"/>
      <c r="P141" s="202"/>
      <c r="Q141" s="202"/>
      <c r="R141" s="202"/>
      <c r="S141" s="202"/>
      <c r="T141" s="20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97" t="s">
        <v>150</v>
      </c>
      <c r="AU141" s="197" t="s">
        <v>82</v>
      </c>
      <c r="AV141" s="13" t="s">
        <v>82</v>
      </c>
      <c r="AW141" s="13" t="s">
        <v>30</v>
      </c>
      <c r="AX141" s="13" t="s">
        <v>73</v>
      </c>
      <c r="AY141" s="197" t="s">
        <v>141</v>
      </c>
    </row>
    <row r="142" s="14" customFormat="1">
      <c r="A142" s="14"/>
      <c r="B142" s="204"/>
      <c r="C142" s="14"/>
      <c r="D142" s="191" t="s">
        <v>150</v>
      </c>
      <c r="E142" s="205" t="s">
        <v>1</v>
      </c>
      <c r="F142" s="206" t="s">
        <v>153</v>
      </c>
      <c r="G142" s="14"/>
      <c r="H142" s="207">
        <v>10.199999999999999</v>
      </c>
      <c r="I142" s="208"/>
      <c r="J142" s="14"/>
      <c r="K142" s="14"/>
      <c r="L142" s="204"/>
      <c r="M142" s="209"/>
      <c r="N142" s="210"/>
      <c r="O142" s="210"/>
      <c r="P142" s="210"/>
      <c r="Q142" s="210"/>
      <c r="R142" s="210"/>
      <c r="S142" s="210"/>
      <c r="T142" s="21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05" t="s">
        <v>150</v>
      </c>
      <c r="AU142" s="205" t="s">
        <v>82</v>
      </c>
      <c r="AV142" s="14" t="s">
        <v>148</v>
      </c>
      <c r="AW142" s="14" t="s">
        <v>30</v>
      </c>
      <c r="AX142" s="14" t="s">
        <v>80</v>
      </c>
      <c r="AY142" s="205" t="s">
        <v>141</v>
      </c>
    </row>
    <row r="143" s="2" customFormat="1" ht="21.75" customHeight="1">
      <c r="A143" s="36"/>
      <c r="B143" s="177"/>
      <c r="C143" s="212" t="s">
        <v>177</v>
      </c>
      <c r="D143" s="212" t="s">
        <v>191</v>
      </c>
      <c r="E143" s="213" t="s">
        <v>577</v>
      </c>
      <c r="F143" s="214" t="s">
        <v>578</v>
      </c>
      <c r="G143" s="215" t="s">
        <v>194</v>
      </c>
      <c r="H143" s="216">
        <v>20.399999999999999</v>
      </c>
      <c r="I143" s="217"/>
      <c r="J143" s="218">
        <f>ROUND(I143*H143,2)</f>
        <v>0</v>
      </c>
      <c r="K143" s="214" t="s">
        <v>1</v>
      </c>
      <c r="L143" s="219"/>
      <c r="M143" s="220" t="s">
        <v>1</v>
      </c>
      <c r="N143" s="221" t="s">
        <v>38</v>
      </c>
      <c r="O143" s="75"/>
      <c r="P143" s="187">
        <f>O143*H143</f>
        <v>0</v>
      </c>
      <c r="Q143" s="187">
        <v>0</v>
      </c>
      <c r="R143" s="187">
        <f>Q143*H143</f>
        <v>0</v>
      </c>
      <c r="S143" s="187">
        <v>0</v>
      </c>
      <c r="T143" s="188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89" t="s">
        <v>164</v>
      </c>
      <c r="AT143" s="189" t="s">
        <v>191</v>
      </c>
      <c r="AU143" s="189" t="s">
        <v>82</v>
      </c>
      <c r="AY143" s="17" t="s">
        <v>141</v>
      </c>
      <c r="BE143" s="190">
        <f>IF(N143="základní",J143,0)</f>
        <v>0</v>
      </c>
      <c r="BF143" s="190">
        <f>IF(N143="snížená",J143,0)</f>
        <v>0</v>
      </c>
      <c r="BG143" s="190">
        <f>IF(N143="zákl. přenesená",J143,0)</f>
        <v>0</v>
      </c>
      <c r="BH143" s="190">
        <f>IF(N143="sníž. přenesená",J143,0)</f>
        <v>0</v>
      </c>
      <c r="BI143" s="190">
        <f>IF(N143="nulová",J143,0)</f>
        <v>0</v>
      </c>
      <c r="BJ143" s="17" t="s">
        <v>80</v>
      </c>
      <c r="BK143" s="190">
        <f>ROUND(I143*H143,2)</f>
        <v>0</v>
      </c>
      <c r="BL143" s="17" t="s">
        <v>148</v>
      </c>
      <c r="BM143" s="189" t="s">
        <v>180</v>
      </c>
    </row>
    <row r="144" s="2" customFormat="1">
      <c r="A144" s="36"/>
      <c r="B144" s="37"/>
      <c r="C144" s="36"/>
      <c r="D144" s="191" t="s">
        <v>149</v>
      </c>
      <c r="E144" s="36"/>
      <c r="F144" s="192" t="s">
        <v>578</v>
      </c>
      <c r="G144" s="36"/>
      <c r="H144" s="36"/>
      <c r="I144" s="193"/>
      <c r="J144" s="36"/>
      <c r="K144" s="36"/>
      <c r="L144" s="37"/>
      <c r="M144" s="194"/>
      <c r="N144" s="195"/>
      <c r="O144" s="75"/>
      <c r="P144" s="75"/>
      <c r="Q144" s="75"/>
      <c r="R144" s="75"/>
      <c r="S144" s="75"/>
      <c r="T144" s="76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7" t="s">
        <v>149</v>
      </c>
      <c r="AU144" s="17" t="s">
        <v>82</v>
      </c>
    </row>
    <row r="145" s="13" customFormat="1">
      <c r="A145" s="13"/>
      <c r="B145" s="196"/>
      <c r="C145" s="13"/>
      <c r="D145" s="191" t="s">
        <v>150</v>
      </c>
      <c r="E145" s="197" t="s">
        <v>1</v>
      </c>
      <c r="F145" s="198" t="s">
        <v>579</v>
      </c>
      <c r="G145" s="13"/>
      <c r="H145" s="199">
        <v>20.399999999999999</v>
      </c>
      <c r="I145" s="200"/>
      <c r="J145" s="13"/>
      <c r="K145" s="13"/>
      <c r="L145" s="196"/>
      <c r="M145" s="201"/>
      <c r="N145" s="202"/>
      <c r="O145" s="202"/>
      <c r="P145" s="202"/>
      <c r="Q145" s="202"/>
      <c r="R145" s="202"/>
      <c r="S145" s="202"/>
      <c r="T145" s="20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97" t="s">
        <v>150</v>
      </c>
      <c r="AU145" s="197" t="s">
        <v>82</v>
      </c>
      <c r="AV145" s="13" t="s">
        <v>82</v>
      </c>
      <c r="AW145" s="13" t="s">
        <v>30</v>
      </c>
      <c r="AX145" s="13" t="s">
        <v>73</v>
      </c>
      <c r="AY145" s="197" t="s">
        <v>141</v>
      </c>
    </row>
    <row r="146" s="14" customFormat="1">
      <c r="A146" s="14"/>
      <c r="B146" s="204"/>
      <c r="C146" s="14"/>
      <c r="D146" s="191" t="s">
        <v>150</v>
      </c>
      <c r="E146" s="205" t="s">
        <v>1</v>
      </c>
      <c r="F146" s="206" t="s">
        <v>153</v>
      </c>
      <c r="G146" s="14"/>
      <c r="H146" s="207">
        <v>20.399999999999999</v>
      </c>
      <c r="I146" s="208"/>
      <c r="J146" s="14"/>
      <c r="K146" s="14"/>
      <c r="L146" s="204"/>
      <c r="M146" s="209"/>
      <c r="N146" s="210"/>
      <c r="O146" s="210"/>
      <c r="P146" s="210"/>
      <c r="Q146" s="210"/>
      <c r="R146" s="210"/>
      <c r="S146" s="210"/>
      <c r="T146" s="21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05" t="s">
        <v>150</v>
      </c>
      <c r="AU146" s="205" t="s">
        <v>82</v>
      </c>
      <c r="AV146" s="14" t="s">
        <v>148</v>
      </c>
      <c r="AW146" s="14" t="s">
        <v>30</v>
      </c>
      <c r="AX146" s="14" t="s">
        <v>80</v>
      </c>
      <c r="AY146" s="205" t="s">
        <v>141</v>
      </c>
    </row>
    <row r="147" s="2" customFormat="1" ht="24.15" customHeight="1">
      <c r="A147" s="36"/>
      <c r="B147" s="177"/>
      <c r="C147" s="178" t="s">
        <v>164</v>
      </c>
      <c r="D147" s="178" t="s">
        <v>143</v>
      </c>
      <c r="E147" s="179" t="s">
        <v>580</v>
      </c>
      <c r="F147" s="180" t="s">
        <v>581</v>
      </c>
      <c r="G147" s="181" t="s">
        <v>225</v>
      </c>
      <c r="H147" s="182">
        <v>12</v>
      </c>
      <c r="I147" s="183"/>
      <c r="J147" s="184">
        <f>ROUND(I147*H147,2)</f>
        <v>0</v>
      </c>
      <c r="K147" s="180" t="s">
        <v>1</v>
      </c>
      <c r="L147" s="37"/>
      <c r="M147" s="185" t="s">
        <v>1</v>
      </c>
      <c r="N147" s="186" t="s">
        <v>38</v>
      </c>
      <c r="O147" s="75"/>
      <c r="P147" s="187">
        <f>O147*H147</f>
        <v>0</v>
      </c>
      <c r="Q147" s="187">
        <v>0</v>
      </c>
      <c r="R147" s="187">
        <f>Q147*H147</f>
        <v>0</v>
      </c>
      <c r="S147" s="187">
        <v>0</v>
      </c>
      <c r="T147" s="188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89" t="s">
        <v>148</v>
      </c>
      <c r="AT147" s="189" t="s">
        <v>143</v>
      </c>
      <c r="AU147" s="189" t="s">
        <v>82</v>
      </c>
      <c r="AY147" s="17" t="s">
        <v>141</v>
      </c>
      <c r="BE147" s="190">
        <f>IF(N147="základní",J147,0)</f>
        <v>0</v>
      </c>
      <c r="BF147" s="190">
        <f>IF(N147="snížená",J147,0)</f>
        <v>0</v>
      </c>
      <c r="BG147" s="190">
        <f>IF(N147="zákl. přenesená",J147,0)</f>
        <v>0</v>
      </c>
      <c r="BH147" s="190">
        <f>IF(N147="sníž. přenesená",J147,0)</f>
        <v>0</v>
      </c>
      <c r="BI147" s="190">
        <f>IF(N147="nulová",J147,0)</f>
        <v>0</v>
      </c>
      <c r="BJ147" s="17" t="s">
        <v>80</v>
      </c>
      <c r="BK147" s="190">
        <f>ROUND(I147*H147,2)</f>
        <v>0</v>
      </c>
      <c r="BL147" s="17" t="s">
        <v>148</v>
      </c>
      <c r="BM147" s="189" t="s">
        <v>185</v>
      </c>
    </row>
    <row r="148" s="2" customFormat="1">
      <c r="A148" s="36"/>
      <c r="B148" s="37"/>
      <c r="C148" s="36"/>
      <c r="D148" s="191" t="s">
        <v>149</v>
      </c>
      <c r="E148" s="36"/>
      <c r="F148" s="192" t="s">
        <v>581</v>
      </c>
      <c r="G148" s="36"/>
      <c r="H148" s="36"/>
      <c r="I148" s="193"/>
      <c r="J148" s="36"/>
      <c r="K148" s="36"/>
      <c r="L148" s="37"/>
      <c r="M148" s="194"/>
      <c r="N148" s="195"/>
      <c r="O148" s="75"/>
      <c r="P148" s="75"/>
      <c r="Q148" s="75"/>
      <c r="R148" s="75"/>
      <c r="S148" s="75"/>
      <c r="T148" s="76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7" t="s">
        <v>149</v>
      </c>
      <c r="AU148" s="17" t="s">
        <v>82</v>
      </c>
    </row>
    <row r="149" s="2" customFormat="1" ht="33" customHeight="1">
      <c r="A149" s="36"/>
      <c r="B149" s="177"/>
      <c r="C149" s="178" t="s">
        <v>186</v>
      </c>
      <c r="D149" s="178" t="s">
        <v>143</v>
      </c>
      <c r="E149" s="179" t="s">
        <v>582</v>
      </c>
      <c r="F149" s="180" t="s">
        <v>583</v>
      </c>
      <c r="G149" s="181" t="s">
        <v>225</v>
      </c>
      <c r="H149" s="182">
        <v>12</v>
      </c>
      <c r="I149" s="183"/>
      <c r="J149" s="184">
        <f>ROUND(I149*H149,2)</f>
        <v>0</v>
      </c>
      <c r="K149" s="180" t="s">
        <v>1</v>
      </c>
      <c r="L149" s="37"/>
      <c r="M149" s="185" t="s">
        <v>1</v>
      </c>
      <c r="N149" s="186" t="s">
        <v>38</v>
      </c>
      <c r="O149" s="75"/>
      <c r="P149" s="187">
        <f>O149*H149</f>
        <v>0</v>
      </c>
      <c r="Q149" s="187">
        <v>0</v>
      </c>
      <c r="R149" s="187">
        <f>Q149*H149</f>
        <v>0</v>
      </c>
      <c r="S149" s="187">
        <v>0</v>
      </c>
      <c r="T149" s="188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89" t="s">
        <v>148</v>
      </c>
      <c r="AT149" s="189" t="s">
        <v>143</v>
      </c>
      <c r="AU149" s="189" t="s">
        <v>82</v>
      </c>
      <c r="AY149" s="17" t="s">
        <v>141</v>
      </c>
      <c r="BE149" s="190">
        <f>IF(N149="základní",J149,0)</f>
        <v>0</v>
      </c>
      <c r="BF149" s="190">
        <f>IF(N149="snížená",J149,0)</f>
        <v>0</v>
      </c>
      <c r="BG149" s="190">
        <f>IF(N149="zákl. přenesená",J149,0)</f>
        <v>0</v>
      </c>
      <c r="BH149" s="190">
        <f>IF(N149="sníž. přenesená",J149,0)</f>
        <v>0</v>
      </c>
      <c r="BI149" s="190">
        <f>IF(N149="nulová",J149,0)</f>
        <v>0</v>
      </c>
      <c r="BJ149" s="17" t="s">
        <v>80</v>
      </c>
      <c r="BK149" s="190">
        <f>ROUND(I149*H149,2)</f>
        <v>0</v>
      </c>
      <c r="BL149" s="17" t="s">
        <v>148</v>
      </c>
      <c r="BM149" s="189" t="s">
        <v>189</v>
      </c>
    </row>
    <row r="150" s="2" customFormat="1">
      <c r="A150" s="36"/>
      <c r="B150" s="37"/>
      <c r="C150" s="36"/>
      <c r="D150" s="191" t="s">
        <v>149</v>
      </c>
      <c r="E150" s="36"/>
      <c r="F150" s="192" t="s">
        <v>583</v>
      </c>
      <c r="G150" s="36"/>
      <c r="H150" s="36"/>
      <c r="I150" s="193"/>
      <c r="J150" s="36"/>
      <c r="K150" s="36"/>
      <c r="L150" s="37"/>
      <c r="M150" s="194"/>
      <c r="N150" s="195"/>
      <c r="O150" s="75"/>
      <c r="P150" s="75"/>
      <c r="Q150" s="75"/>
      <c r="R150" s="75"/>
      <c r="S150" s="75"/>
      <c r="T150" s="76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7" t="s">
        <v>149</v>
      </c>
      <c r="AU150" s="17" t="s">
        <v>82</v>
      </c>
    </row>
    <row r="151" s="2" customFormat="1" ht="33" customHeight="1">
      <c r="A151" s="36"/>
      <c r="B151" s="177"/>
      <c r="C151" s="178" t="s">
        <v>170</v>
      </c>
      <c r="D151" s="178" t="s">
        <v>143</v>
      </c>
      <c r="E151" s="179" t="s">
        <v>584</v>
      </c>
      <c r="F151" s="180" t="s">
        <v>585</v>
      </c>
      <c r="G151" s="181" t="s">
        <v>225</v>
      </c>
      <c r="H151" s="182">
        <v>12</v>
      </c>
      <c r="I151" s="183"/>
      <c r="J151" s="184">
        <f>ROUND(I151*H151,2)</f>
        <v>0</v>
      </c>
      <c r="K151" s="180" t="s">
        <v>1</v>
      </c>
      <c r="L151" s="37"/>
      <c r="M151" s="185" t="s">
        <v>1</v>
      </c>
      <c r="N151" s="186" t="s">
        <v>38</v>
      </c>
      <c r="O151" s="75"/>
      <c r="P151" s="187">
        <f>O151*H151</f>
        <v>0</v>
      </c>
      <c r="Q151" s="187">
        <v>0</v>
      </c>
      <c r="R151" s="187">
        <f>Q151*H151</f>
        <v>0</v>
      </c>
      <c r="S151" s="187">
        <v>0</v>
      </c>
      <c r="T151" s="188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89" t="s">
        <v>148</v>
      </c>
      <c r="AT151" s="189" t="s">
        <v>143</v>
      </c>
      <c r="AU151" s="189" t="s">
        <v>82</v>
      </c>
      <c r="AY151" s="17" t="s">
        <v>141</v>
      </c>
      <c r="BE151" s="190">
        <f>IF(N151="základní",J151,0)</f>
        <v>0</v>
      </c>
      <c r="BF151" s="190">
        <f>IF(N151="snížená",J151,0)</f>
        <v>0</v>
      </c>
      <c r="BG151" s="190">
        <f>IF(N151="zákl. přenesená",J151,0)</f>
        <v>0</v>
      </c>
      <c r="BH151" s="190">
        <f>IF(N151="sníž. přenesená",J151,0)</f>
        <v>0</v>
      </c>
      <c r="BI151" s="190">
        <f>IF(N151="nulová",J151,0)</f>
        <v>0</v>
      </c>
      <c r="BJ151" s="17" t="s">
        <v>80</v>
      </c>
      <c r="BK151" s="190">
        <f>ROUND(I151*H151,2)</f>
        <v>0</v>
      </c>
      <c r="BL151" s="17" t="s">
        <v>148</v>
      </c>
      <c r="BM151" s="189" t="s">
        <v>195</v>
      </c>
    </row>
    <row r="152" s="2" customFormat="1">
      <c r="A152" s="36"/>
      <c r="B152" s="37"/>
      <c r="C152" s="36"/>
      <c r="D152" s="191" t="s">
        <v>149</v>
      </c>
      <c r="E152" s="36"/>
      <c r="F152" s="192" t="s">
        <v>585</v>
      </c>
      <c r="G152" s="36"/>
      <c r="H152" s="36"/>
      <c r="I152" s="193"/>
      <c r="J152" s="36"/>
      <c r="K152" s="36"/>
      <c r="L152" s="37"/>
      <c r="M152" s="194"/>
      <c r="N152" s="195"/>
      <c r="O152" s="75"/>
      <c r="P152" s="75"/>
      <c r="Q152" s="75"/>
      <c r="R152" s="75"/>
      <c r="S152" s="75"/>
      <c r="T152" s="76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7" t="s">
        <v>149</v>
      </c>
      <c r="AU152" s="17" t="s">
        <v>82</v>
      </c>
    </row>
    <row r="153" s="2" customFormat="1" ht="24.15" customHeight="1">
      <c r="A153" s="36"/>
      <c r="B153" s="177"/>
      <c r="C153" s="212" t="s">
        <v>197</v>
      </c>
      <c r="D153" s="212" t="s">
        <v>191</v>
      </c>
      <c r="E153" s="213" t="s">
        <v>586</v>
      </c>
      <c r="F153" s="214" t="s">
        <v>587</v>
      </c>
      <c r="G153" s="215" t="s">
        <v>169</v>
      </c>
      <c r="H153" s="216">
        <v>2.1869999999999998</v>
      </c>
      <c r="I153" s="217"/>
      <c r="J153" s="218">
        <f>ROUND(I153*H153,2)</f>
        <v>0</v>
      </c>
      <c r="K153" s="214" t="s">
        <v>1</v>
      </c>
      <c r="L153" s="219"/>
      <c r="M153" s="220" t="s">
        <v>1</v>
      </c>
      <c r="N153" s="221" t="s">
        <v>38</v>
      </c>
      <c r="O153" s="75"/>
      <c r="P153" s="187">
        <f>O153*H153</f>
        <v>0</v>
      </c>
      <c r="Q153" s="187">
        <v>0</v>
      </c>
      <c r="R153" s="187">
        <f>Q153*H153</f>
        <v>0</v>
      </c>
      <c r="S153" s="187">
        <v>0</v>
      </c>
      <c r="T153" s="188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89" t="s">
        <v>164</v>
      </c>
      <c r="AT153" s="189" t="s">
        <v>191</v>
      </c>
      <c r="AU153" s="189" t="s">
        <v>82</v>
      </c>
      <c r="AY153" s="17" t="s">
        <v>141</v>
      </c>
      <c r="BE153" s="190">
        <f>IF(N153="základní",J153,0)</f>
        <v>0</v>
      </c>
      <c r="BF153" s="190">
        <f>IF(N153="snížená",J153,0)</f>
        <v>0</v>
      </c>
      <c r="BG153" s="190">
        <f>IF(N153="zákl. přenesená",J153,0)</f>
        <v>0</v>
      </c>
      <c r="BH153" s="190">
        <f>IF(N153="sníž. přenesená",J153,0)</f>
        <v>0</v>
      </c>
      <c r="BI153" s="190">
        <f>IF(N153="nulová",J153,0)</f>
        <v>0</v>
      </c>
      <c r="BJ153" s="17" t="s">
        <v>80</v>
      </c>
      <c r="BK153" s="190">
        <f>ROUND(I153*H153,2)</f>
        <v>0</v>
      </c>
      <c r="BL153" s="17" t="s">
        <v>148</v>
      </c>
      <c r="BM153" s="189" t="s">
        <v>200</v>
      </c>
    </row>
    <row r="154" s="2" customFormat="1">
      <c r="A154" s="36"/>
      <c r="B154" s="37"/>
      <c r="C154" s="36"/>
      <c r="D154" s="191" t="s">
        <v>149</v>
      </c>
      <c r="E154" s="36"/>
      <c r="F154" s="192" t="s">
        <v>587</v>
      </c>
      <c r="G154" s="36"/>
      <c r="H154" s="36"/>
      <c r="I154" s="193"/>
      <c r="J154" s="36"/>
      <c r="K154" s="36"/>
      <c r="L154" s="37"/>
      <c r="M154" s="194"/>
      <c r="N154" s="195"/>
      <c r="O154" s="75"/>
      <c r="P154" s="75"/>
      <c r="Q154" s="75"/>
      <c r="R154" s="75"/>
      <c r="S154" s="75"/>
      <c r="T154" s="76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7" t="s">
        <v>149</v>
      </c>
      <c r="AU154" s="17" t="s">
        <v>82</v>
      </c>
    </row>
    <row r="155" s="2" customFormat="1" ht="24.15" customHeight="1">
      <c r="A155" s="36"/>
      <c r="B155" s="177"/>
      <c r="C155" s="212" t="s">
        <v>176</v>
      </c>
      <c r="D155" s="212" t="s">
        <v>191</v>
      </c>
      <c r="E155" s="213" t="s">
        <v>588</v>
      </c>
      <c r="F155" s="214" t="s">
        <v>589</v>
      </c>
      <c r="G155" s="215" t="s">
        <v>590</v>
      </c>
      <c r="H155" s="216">
        <v>0.23999999999999999</v>
      </c>
      <c r="I155" s="217"/>
      <c r="J155" s="218">
        <f>ROUND(I155*H155,2)</f>
        <v>0</v>
      </c>
      <c r="K155" s="214" t="s">
        <v>1</v>
      </c>
      <c r="L155" s="219"/>
      <c r="M155" s="220" t="s">
        <v>1</v>
      </c>
      <c r="N155" s="221" t="s">
        <v>38</v>
      </c>
      <c r="O155" s="75"/>
      <c r="P155" s="187">
        <f>O155*H155</f>
        <v>0</v>
      </c>
      <c r="Q155" s="187">
        <v>0</v>
      </c>
      <c r="R155" s="187">
        <f>Q155*H155</f>
        <v>0</v>
      </c>
      <c r="S155" s="187">
        <v>0</v>
      </c>
      <c r="T155" s="188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89" t="s">
        <v>164</v>
      </c>
      <c r="AT155" s="189" t="s">
        <v>191</v>
      </c>
      <c r="AU155" s="189" t="s">
        <v>82</v>
      </c>
      <c r="AY155" s="17" t="s">
        <v>141</v>
      </c>
      <c r="BE155" s="190">
        <f>IF(N155="základní",J155,0)</f>
        <v>0</v>
      </c>
      <c r="BF155" s="190">
        <f>IF(N155="snížená",J155,0)</f>
        <v>0</v>
      </c>
      <c r="BG155" s="190">
        <f>IF(N155="zákl. přenesená",J155,0)</f>
        <v>0</v>
      </c>
      <c r="BH155" s="190">
        <f>IF(N155="sníž. přenesená",J155,0)</f>
        <v>0</v>
      </c>
      <c r="BI155" s="190">
        <f>IF(N155="nulová",J155,0)</f>
        <v>0</v>
      </c>
      <c r="BJ155" s="17" t="s">
        <v>80</v>
      </c>
      <c r="BK155" s="190">
        <f>ROUND(I155*H155,2)</f>
        <v>0</v>
      </c>
      <c r="BL155" s="17" t="s">
        <v>148</v>
      </c>
      <c r="BM155" s="189" t="s">
        <v>203</v>
      </c>
    </row>
    <row r="156" s="2" customFormat="1">
      <c r="A156" s="36"/>
      <c r="B156" s="37"/>
      <c r="C156" s="36"/>
      <c r="D156" s="191" t="s">
        <v>149</v>
      </c>
      <c r="E156" s="36"/>
      <c r="F156" s="192" t="s">
        <v>589</v>
      </c>
      <c r="G156" s="36"/>
      <c r="H156" s="36"/>
      <c r="I156" s="193"/>
      <c r="J156" s="36"/>
      <c r="K156" s="36"/>
      <c r="L156" s="37"/>
      <c r="M156" s="194"/>
      <c r="N156" s="195"/>
      <c r="O156" s="75"/>
      <c r="P156" s="75"/>
      <c r="Q156" s="75"/>
      <c r="R156" s="75"/>
      <c r="S156" s="75"/>
      <c r="T156" s="76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7" t="s">
        <v>149</v>
      </c>
      <c r="AU156" s="17" t="s">
        <v>82</v>
      </c>
    </row>
    <row r="157" s="13" customFormat="1">
      <c r="A157" s="13"/>
      <c r="B157" s="196"/>
      <c r="C157" s="13"/>
      <c r="D157" s="191" t="s">
        <v>150</v>
      </c>
      <c r="E157" s="197" t="s">
        <v>1</v>
      </c>
      <c r="F157" s="198" t="s">
        <v>818</v>
      </c>
      <c r="G157" s="13"/>
      <c r="H157" s="199">
        <v>0.23999999999999999</v>
      </c>
      <c r="I157" s="200"/>
      <c r="J157" s="13"/>
      <c r="K157" s="13"/>
      <c r="L157" s="196"/>
      <c r="M157" s="201"/>
      <c r="N157" s="202"/>
      <c r="O157" s="202"/>
      <c r="P157" s="202"/>
      <c r="Q157" s="202"/>
      <c r="R157" s="202"/>
      <c r="S157" s="202"/>
      <c r="T157" s="20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97" t="s">
        <v>150</v>
      </c>
      <c r="AU157" s="197" t="s">
        <v>82</v>
      </c>
      <c r="AV157" s="13" t="s">
        <v>82</v>
      </c>
      <c r="AW157" s="13" t="s">
        <v>30</v>
      </c>
      <c r="AX157" s="13" t="s">
        <v>73</v>
      </c>
      <c r="AY157" s="197" t="s">
        <v>141</v>
      </c>
    </row>
    <row r="158" s="14" customFormat="1">
      <c r="A158" s="14"/>
      <c r="B158" s="204"/>
      <c r="C158" s="14"/>
      <c r="D158" s="191" t="s">
        <v>150</v>
      </c>
      <c r="E158" s="205" t="s">
        <v>1</v>
      </c>
      <c r="F158" s="206" t="s">
        <v>153</v>
      </c>
      <c r="G158" s="14"/>
      <c r="H158" s="207">
        <v>0.23999999999999999</v>
      </c>
      <c r="I158" s="208"/>
      <c r="J158" s="14"/>
      <c r="K158" s="14"/>
      <c r="L158" s="204"/>
      <c r="M158" s="209"/>
      <c r="N158" s="210"/>
      <c r="O158" s="210"/>
      <c r="P158" s="210"/>
      <c r="Q158" s="210"/>
      <c r="R158" s="210"/>
      <c r="S158" s="210"/>
      <c r="T158" s="211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05" t="s">
        <v>150</v>
      </c>
      <c r="AU158" s="205" t="s">
        <v>82</v>
      </c>
      <c r="AV158" s="14" t="s">
        <v>148</v>
      </c>
      <c r="AW158" s="14" t="s">
        <v>30</v>
      </c>
      <c r="AX158" s="14" t="s">
        <v>80</v>
      </c>
      <c r="AY158" s="205" t="s">
        <v>141</v>
      </c>
    </row>
    <row r="159" s="2" customFormat="1" ht="16.5" customHeight="1">
      <c r="A159" s="36"/>
      <c r="B159" s="177"/>
      <c r="C159" s="212" t="s">
        <v>204</v>
      </c>
      <c r="D159" s="212" t="s">
        <v>191</v>
      </c>
      <c r="E159" s="213" t="s">
        <v>592</v>
      </c>
      <c r="F159" s="214" t="s">
        <v>593</v>
      </c>
      <c r="G159" s="215" t="s">
        <v>278</v>
      </c>
      <c r="H159" s="216">
        <v>24</v>
      </c>
      <c r="I159" s="217"/>
      <c r="J159" s="218">
        <f>ROUND(I159*H159,2)</f>
        <v>0</v>
      </c>
      <c r="K159" s="214" t="s">
        <v>1</v>
      </c>
      <c r="L159" s="219"/>
      <c r="M159" s="220" t="s">
        <v>1</v>
      </c>
      <c r="N159" s="221" t="s">
        <v>38</v>
      </c>
      <c r="O159" s="75"/>
      <c r="P159" s="187">
        <f>O159*H159</f>
        <v>0</v>
      </c>
      <c r="Q159" s="187">
        <v>0</v>
      </c>
      <c r="R159" s="187">
        <f>Q159*H159</f>
        <v>0</v>
      </c>
      <c r="S159" s="187">
        <v>0</v>
      </c>
      <c r="T159" s="188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89" t="s">
        <v>164</v>
      </c>
      <c r="AT159" s="189" t="s">
        <v>191</v>
      </c>
      <c r="AU159" s="189" t="s">
        <v>82</v>
      </c>
      <c r="AY159" s="17" t="s">
        <v>141</v>
      </c>
      <c r="BE159" s="190">
        <f>IF(N159="základní",J159,0)</f>
        <v>0</v>
      </c>
      <c r="BF159" s="190">
        <f>IF(N159="snížená",J159,0)</f>
        <v>0</v>
      </c>
      <c r="BG159" s="190">
        <f>IF(N159="zákl. přenesená",J159,0)</f>
        <v>0</v>
      </c>
      <c r="BH159" s="190">
        <f>IF(N159="sníž. přenesená",J159,0)</f>
        <v>0</v>
      </c>
      <c r="BI159" s="190">
        <f>IF(N159="nulová",J159,0)</f>
        <v>0</v>
      </c>
      <c r="BJ159" s="17" t="s">
        <v>80</v>
      </c>
      <c r="BK159" s="190">
        <f>ROUND(I159*H159,2)</f>
        <v>0</v>
      </c>
      <c r="BL159" s="17" t="s">
        <v>148</v>
      </c>
      <c r="BM159" s="189" t="s">
        <v>207</v>
      </c>
    </row>
    <row r="160" s="2" customFormat="1">
      <c r="A160" s="36"/>
      <c r="B160" s="37"/>
      <c r="C160" s="36"/>
      <c r="D160" s="191" t="s">
        <v>149</v>
      </c>
      <c r="E160" s="36"/>
      <c r="F160" s="192" t="s">
        <v>593</v>
      </c>
      <c r="G160" s="36"/>
      <c r="H160" s="36"/>
      <c r="I160" s="193"/>
      <c r="J160" s="36"/>
      <c r="K160" s="36"/>
      <c r="L160" s="37"/>
      <c r="M160" s="194"/>
      <c r="N160" s="195"/>
      <c r="O160" s="75"/>
      <c r="P160" s="75"/>
      <c r="Q160" s="75"/>
      <c r="R160" s="75"/>
      <c r="S160" s="75"/>
      <c r="T160" s="76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7" t="s">
        <v>149</v>
      </c>
      <c r="AU160" s="17" t="s">
        <v>82</v>
      </c>
    </row>
    <row r="161" s="13" customFormat="1">
      <c r="A161" s="13"/>
      <c r="B161" s="196"/>
      <c r="C161" s="13"/>
      <c r="D161" s="191" t="s">
        <v>150</v>
      </c>
      <c r="E161" s="197" t="s">
        <v>1</v>
      </c>
      <c r="F161" s="198" t="s">
        <v>819</v>
      </c>
      <c r="G161" s="13"/>
      <c r="H161" s="199">
        <v>24</v>
      </c>
      <c r="I161" s="200"/>
      <c r="J161" s="13"/>
      <c r="K161" s="13"/>
      <c r="L161" s="196"/>
      <c r="M161" s="201"/>
      <c r="N161" s="202"/>
      <c r="O161" s="202"/>
      <c r="P161" s="202"/>
      <c r="Q161" s="202"/>
      <c r="R161" s="202"/>
      <c r="S161" s="202"/>
      <c r="T161" s="20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97" t="s">
        <v>150</v>
      </c>
      <c r="AU161" s="197" t="s">
        <v>82</v>
      </c>
      <c r="AV161" s="13" t="s">
        <v>82</v>
      </c>
      <c r="AW161" s="13" t="s">
        <v>30</v>
      </c>
      <c r="AX161" s="13" t="s">
        <v>73</v>
      </c>
      <c r="AY161" s="197" t="s">
        <v>141</v>
      </c>
    </row>
    <row r="162" s="14" customFormat="1">
      <c r="A162" s="14"/>
      <c r="B162" s="204"/>
      <c r="C162" s="14"/>
      <c r="D162" s="191" t="s">
        <v>150</v>
      </c>
      <c r="E162" s="205" t="s">
        <v>1</v>
      </c>
      <c r="F162" s="206" t="s">
        <v>153</v>
      </c>
      <c r="G162" s="14"/>
      <c r="H162" s="207">
        <v>24</v>
      </c>
      <c r="I162" s="208"/>
      <c r="J162" s="14"/>
      <c r="K162" s="14"/>
      <c r="L162" s="204"/>
      <c r="M162" s="209"/>
      <c r="N162" s="210"/>
      <c r="O162" s="210"/>
      <c r="P162" s="210"/>
      <c r="Q162" s="210"/>
      <c r="R162" s="210"/>
      <c r="S162" s="210"/>
      <c r="T162" s="211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05" t="s">
        <v>150</v>
      </c>
      <c r="AU162" s="205" t="s">
        <v>82</v>
      </c>
      <c r="AV162" s="14" t="s">
        <v>148</v>
      </c>
      <c r="AW162" s="14" t="s">
        <v>30</v>
      </c>
      <c r="AX162" s="14" t="s">
        <v>80</v>
      </c>
      <c r="AY162" s="205" t="s">
        <v>141</v>
      </c>
    </row>
    <row r="163" s="2" customFormat="1" ht="21.75" customHeight="1">
      <c r="A163" s="36"/>
      <c r="B163" s="177"/>
      <c r="C163" s="178" t="s">
        <v>180</v>
      </c>
      <c r="D163" s="178" t="s">
        <v>143</v>
      </c>
      <c r="E163" s="179" t="s">
        <v>595</v>
      </c>
      <c r="F163" s="180" t="s">
        <v>596</v>
      </c>
      <c r="G163" s="181" t="s">
        <v>225</v>
      </c>
      <c r="H163" s="182">
        <v>2</v>
      </c>
      <c r="I163" s="183"/>
      <c r="J163" s="184">
        <f>ROUND(I163*H163,2)</f>
        <v>0</v>
      </c>
      <c r="K163" s="180" t="s">
        <v>1</v>
      </c>
      <c r="L163" s="37"/>
      <c r="M163" s="185" t="s">
        <v>1</v>
      </c>
      <c r="N163" s="186" t="s">
        <v>38</v>
      </c>
      <c r="O163" s="75"/>
      <c r="P163" s="187">
        <f>O163*H163</f>
        <v>0</v>
      </c>
      <c r="Q163" s="187">
        <v>0</v>
      </c>
      <c r="R163" s="187">
        <f>Q163*H163</f>
        <v>0</v>
      </c>
      <c r="S163" s="187">
        <v>0</v>
      </c>
      <c r="T163" s="188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189" t="s">
        <v>148</v>
      </c>
      <c r="AT163" s="189" t="s">
        <v>143</v>
      </c>
      <c r="AU163" s="189" t="s">
        <v>82</v>
      </c>
      <c r="AY163" s="17" t="s">
        <v>141</v>
      </c>
      <c r="BE163" s="190">
        <f>IF(N163="základní",J163,0)</f>
        <v>0</v>
      </c>
      <c r="BF163" s="190">
        <f>IF(N163="snížená",J163,0)</f>
        <v>0</v>
      </c>
      <c r="BG163" s="190">
        <f>IF(N163="zákl. přenesená",J163,0)</f>
        <v>0</v>
      </c>
      <c r="BH163" s="190">
        <f>IF(N163="sníž. přenesená",J163,0)</f>
        <v>0</v>
      </c>
      <c r="BI163" s="190">
        <f>IF(N163="nulová",J163,0)</f>
        <v>0</v>
      </c>
      <c r="BJ163" s="17" t="s">
        <v>80</v>
      </c>
      <c r="BK163" s="190">
        <f>ROUND(I163*H163,2)</f>
        <v>0</v>
      </c>
      <c r="BL163" s="17" t="s">
        <v>148</v>
      </c>
      <c r="BM163" s="189" t="s">
        <v>210</v>
      </c>
    </row>
    <row r="164" s="2" customFormat="1">
      <c r="A164" s="36"/>
      <c r="B164" s="37"/>
      <c r="C164" s="36"/>
      <c r="D164" s="191" t="s">
        <v>149</v>
      </c>
      <c r="E164" s="36"/>
      <c r="F164" s="192" t="s">
        <v>596</v>
      </c>
      <c r="G164" s="36"/>
      <c r="H164" s="36"/>
      <c r="I164" s="193"/>
      <c r="J164" s="36"/>
      <c r="K164" s="36"/>
      <c r="L164" s="37"/>
      <c r="M164" s="194"/>
      <c r="N164" s="195"/>
      <c r="O164" s="75"/>
      <c r="P164" s="75"/>
      <c r="Q164" s="75"/>
      <c r="R164" s="75"/>
      <c r="S164" s="75"/>
      <c r="T164" s="76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7" t="s">
        <v>149</v>
      </c>
      <c r="AU164" s="17" t="s">
        <v>82</v>
      </c>
    </row>
    <row r="165" s="2" customFormat="1" ht="21.75" customHeight="1">
      <c r="A165" s="36"/>
      <c r="B165" s="177"/>
      <c r="C165" s="178" t="s">
        <v>8</v>
      </c>
      <c r="D165" s="178" t="s">
        <v>143</v>
      </c>
      <c r="E165" s="179" t="s">
        <v>597</v>
      </c>
      <c r="F165" s="180" t="s">
        <v>598</v>
      </c>
      <c r="G165" s="181" t="s">
        <v>225</v>
      </c>
      <c r="H165" s="182">
        <v>2</v>
      </c>
      <c r="I165" s="183"/>
      <c r="J165" s="184">
        <f>ROUND(I165*H165,2)</f>
        <v>0</v>
      </c>
      <c r="K165" s="180" t="s">
        <v>1</v>
      </c>
      <c r="L165" s="37"/>
      <c r="M165" s="185" t="s">
        <v>1</v>
      </c>
      <c r="N165" s="186" t="s">
        <v>38</v>
      </c>
      <c r="O165" s="75"/>
      <c r="P165" s="187">
        <f>O165*H165</f>
        <v>0</v>
      </c>
      <c r="Q165" s="187">
        <v>0</v>
      </c>
      <c r="R165" s="187">
        <f>Q165*H165</f>
        <v>0</v>
      </c>
      <c r="S165" s="187">
        <v>0</v>
      </c>
      <c r="T165" s="188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89" t="s">
        <v>148</v>
      </c>
      <c r="AT165" s="189" t="s">
        <v>143</v>
      </c>
      <c r="AU165" s="189" t="s">
        <v>82</v>
      </c>
      <c r="AY165" s="17" t="s">
        <v>141</v>
      </c>
      <c r="BE165" s="190">
        <f>IF(N165="základní",J165,0)</f>
        <v>0</v>
      </c>
      <c r="BF165" s="190">
        <f>IF(N165="snížená",J165,0)</f>
        <v>0</v>
      </c>
      <c r="BG165" s="190">
        <f>IF(N165="zákl. přenesená",J165,0)</f>
        <v>0</v>
      </c>
      <c r="BH165" s="190">
        <f>IF(N165="sníž. přenesená",J165,0)</f>
        <v>0</v>
      </c>
      <c r="BI165" s="190">
        <f>IF(N165="nulová",J165,0)</f>
        <v>0</v>
      </c>
      <c r="BJ165" s="17" t="s">
        <v>80</v>
      </c>
      <c r="BK165" s="190">
        <f>ROUND(I165*H165,2)</f>
        <v>0</v>
      </c>
      <c r="BL165" s="17" t="s">
        <v>148</v>
      </c>
      <c r="BM165" s="189" t="s">
        <v>213</v>
      </c>
    </row>
    <row r="166" s="2" customFormat="1">
      <c r="A166" s="36"/>
      <c r="B166" s="37"/>
      <c r="C166" s="36"/>
      <c r="D166" s="191" t="s">
        <v>149</v>
      </c>
      <c r="E166" s="36"/>
      <c r="F166" s="192" t="s">
        <v>598</v>
      </c>
      <c r="G166" s="36"/>
      <c r="H166" s="36"/>
      <c r="I166" s="193"/>
      <c r="J166" s="36"/>
      <c r="K166" s="36"/>
      <c r="L166" s="37"/>
      <c r="M166" s="194"/>
      <c r="N166" s="195"/>
      <c r="O166" s="75"/>
      <c r="P166" s="75"/>
      <c r="Q166" s="75"/>
      <c r="R166" s="75"/>
      <c r="S166" s="75"/>
      <c r="T166" s="76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7" t="s">
        <v>149</v>
      </c>
      <c r="AU166" s="17" t="s">
        <v>82</v>
      </c>
    </row>
    <row r="167" s="2" customFormat="1" ht="24.15" customHeight="1">
      <c r="A167" s="36"/>
      <c r="B167" s="177"/>
      <c r="C167" s="178" t="s">
        <v>185</v>
      </c>
      <c r="D167" s="178" t="s">
        <v>143</v>
      </c>
      <c r="E167" s="179" t="s">
        <v>599</v>
      </c>
      <c r="F167" s="180" t="s">
        <v>600</v>
      </c>
      <c r="G167" s="181" t="s">
        <v>225</v>
      </c>
      <c r="H167" s="182">
        <v>2</v>
      </c>
      <c r="I167" s="183"/>
      <c r="J167" s="184">
        <f>ROUND(I167*H167,2)</f>
        <v>0</v>
      </c>
      <c r="K167" s="180" t="s">
        <v>1</v>
      </c>
      <c r="L167" s="37"/>
      <c r="M167" s="185" t="s">
        <v>1</v>
      </c>
      <c r="N167" s="186" t="s">
        <v>38</v>
      </c>
      <c r="O167" s="75"/>
      <c r="P167" s="187">
        <f>O167*H167</f>
        <v>0</v>
      </c>
      <c r="Q167" s="187">
        <v>0</v>
      </c>
      <c r="R167" s="187">
        <f>Q167*H167</f>
        <v>0</v>
      </c>
      <c r="S167" s="187">
        <v>0</v>
      </c>
      <c r="T167" s="188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189" t="s">
        <v>148</v>
      </c>
      <c r="AT167" s="189" t="s">
        <v>143</v>
      </c>
      <c r="AU167" s="189" t="s">
        <v>82</v>
      </c>
      <c r="AY167" s="17" t="s">
        <v>141</v>
      </c>
      <c r="BE167" s="190">
        <f>IF(N167="základní",J167,0)</f>
        <v>0</v>
      </c>
      <c r="BF167" s="190">
        <f>IF(N167="snížená",J167,0)</f>
        <v>0</v>
      </c>
      <c r="BG167" s="190">
        <f>IF(N167="zákl. přenesená",J167,0)</f>
        <v>0</v>
      </c>
      <c r="BH167" s="190">
        <f>IF(N167="sníž. přenesená",J167,0)</f>
        <v>0</v>
      </c>
      <c r="BI167" s="190">
        <f>IF(N167="nulová",J167,0)</f>
        <v>0</v>
      </c>
      <c r="BJ167" s="17" t="s">
        <v>80</v>
      </c>
      <c r="BK167" s="190">
        <f>ROUND(I167*H167,2)</f>
        <v>0</v>
      </c>
      <c r="BL167" s="17" t="s">
        <v>148</v>
      </c>
      <c r="BM167" s="189" t="s">
        <v>216</v>
      </c>
    </row>
    <row r="168" s="2" customFormat="1">
      <c r="A168" s="36"/>
      <c r="B168" s="37"/>
      <c r="C168" s="36"/>
      <c r="D168" s="191" t="s">
        <v>149</v>
      </c>
      <c r="E168" s="36"/>
      <c r="F168" s="192" t="s">
        <v>600</v>
      </c>
      <c r="G168" s="36"/>
      <c r="H168" s="36"/>
      <c r="I168" s="193"/>
      <c r="J168" s="36"/>
      <c r="K168" s="36"/>
      <c r="L168" s="37"/>
      <c r="M168" s="194"/>
      <c r="N168" s="195"/>
      <c r="O168" s="75"/>
      <c r="P168" s="75"/>
      <c r="Q168" s="75"/>
      <c r="R168" s="75"/>
      <c r="S168" s="75"/>
      <c r="T168" s="76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7" t="s">
        <v>149</v>
      </c>
      <c r="AU168" s="17" t="s">
        <v>82</v>
      </c>
    </row>
    <row r="169" s="2" customFormat="1" ht="24.15" customHeight="1">
      <c r="A169" s="36"/>
      <c r="B169" s="177"/>
      <c r="C169" s="178" t="s">
        <v>217</v>
      </c>
      <c r="D169" s="178" t="s">
        <v>143</v>
      </c>
      <c r="E169" s="179" t="s">
        <v>601</v>
      </c>
      <c r="F169" s="180" t="s">
        <v>602</v>
      </c>
      <c r="G169" s="181" t="s">
        <v>159</v>
      </c>
      <c r="H169" s="182">
        <v>27.170000000000002</v>
      </c>
      <c r="I169" s="183"/>
      <c r="J169" s="184">
        <f>ROUND(I169*H169,2)</f>
        <v>0</v>
      </c>
      <c r="K169" s="180" t="s">
        <v>1</v>
      </c>
      <c r="L169" s="37"/>
      <c r="M169" s="185" t="s">
        <v>1</v>
      </c>
      <c r="N169" s="186" t="s">
        <v>38</v>
      </c>
      <c r="O169" s="75"/>
      <c r="P169" s="187">
        <f>O169*H169</f>
        <v>0</v>
      </c>
      <c r="Q169" s="187">
        <v>0</v>
      </c>
      <c r="R169" s="187">
        <f>Q169*H169</f>
        <v>0</v>
      </c>
      <c r="S169" s="187">
        <v>0</v>
      </c>
      <c r="T169" s="188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189" t="s">
        <v>148</v>
      </c>
      <c r="AT169" s="189" t="s">
        <v>143</v>
      </c>
      <c r="AU169" s="189" t="s">
        <v>82</v>
      </c>
      <c r="AY169" s="17" t="s">
        <v>141</v>
      </c>
      <c r="BE169" s="190">
        <f>IF(N169="základní",J169,0)</f>
        <v>0</v>
      </c>
      <c r="BF169" s="190">
        <f>IF(N169="snížená",J169,0)</f>
        <v>0</v>
      </c>
      <c r="BG169" s="190">
        <f>IF(N169="zákl. přenesená",J169,0)</f>
        <v>0</v>
      </c>
      <c r="BH169" s="190">
        <f>IF(N169="sníž. přenesená",J169,0)</f>
        <v>0</v>
      </c>
      <c r="BI169" s="190">
        <f>IF(N169="nulová",J169,0)</f>
        <v>0</v>
      </c>
      <c r="BJ169" s="17" t="s">
        <v>80</v>
      </c>
      <c r="BK169" s="190">
        <f>ROUND(I169*H169,2)</f>
        <v>0</v>
      </c>
      <c r="BL169" s="17" t="s">
        <v>148</v>
      </c>
      <c r="BM169" s="189" t="s">
        <v>220</v>
      </c>
    </row>
    <row r="170" s="2" customFormat="1">
      <c r="A170" s="36"/>
      <c r="B170" s="37"/>
      <c r="C170" s="36"/>
      <c r="D170" s="191" t="s">
        <v>149</v>
      </c>
      <c r="E170" s="36"/>
      <c r="F170" s="192" t="s">
        <v>602</v>
      </c>
      <c r="G170" s="36"/>
      <c r="H170" s="36"/>
      <c r="I170" s="193"/>
      <c r="J170" s="36"/>
      <c r="K170" s="36"/>
      <c r="L170" s="37"/>
      <c r="M170" s="194"/>
      <c r="N170" s="195"/>
      <c r="O170" s="75"/>
      <c r="P170" s="75"/>
      <c r="Q170" s="75"/>
      <c r="R170" s="75"/>
      <c r="S170" s="75"/>
      <c r="T170" s="76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7" t="s">
        <v>149</v>
      </c>
      <c r="AU170" s="17" t="s">
        <v>82</v>
      </c>
    </row>
    <row r="171" s="2" customFormat="1" ht="24.15" customHeight="1">
      <c r="A171" s="36"/>
      <c r="B171" s="177"/>
      <c r="C171" s="212" t="s">
        <v>189</v>
      </c>
      <c r="D171" s="212" t="s">
        <v>191</v>
      </c>
      <c r="E171" s="213" t="s">
        <v>603</v>
      </c>
      <c r="F171" s="214" t="s">
        <v>604</v>
      </c>
      <c r="G171" s="215" t="s">
        <v>225</v>
      </c>
      <c r="H171" s="216">
        <v>4</v>
      </c>
      <c r="I171" s="217"/>
      <c r="J171" s="218">
        <f>ROUND(I171*H171,2)</f>
        <v>0</v>
      </c>
      <c r="K171" s="214" t="s">
        <v>605</v>
      </c>
      <c r="L171" s="219"/>
      <c r="M171" s="220" t="s">
        <v>1</v>
      </c>
      <c r="N171" s="221" t="s">
        <v>38</v>
      </c>
      <c r="O171" s="75"/>
      <c r="P171" s="187">
        <f>O171*H171</f>
        <v>0</v>
      </c>
      <c r="Q171" s="187">
        <v>0</v>
      </c>
      <c r="R171" s="187">
        <f>Q171*H171</f>
        <v>0</v>
      </c>
      <c r="S171" s="187">
        <v>0</v>
      </c>
      <c r="T171" s="188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189" t="s">
        <v>164</v>
      </c>
      <c r="AT171" s="189" t="s">
        <v>191</v>
      </c>
      <c r="AU171" s="189" t="s">
        <v>82</v>
      </c>
      <c r="AY171" s="17" t="s">
        <v>141</v>
      </c>
      <c r="BE171" s="190">
        <f>IF(N171="základní",J171,0)</f>
        <v>0</v>
      </c>
      <c r="BF171" s="190">
        <f>IF(N171="snížená",J171,0)</f>
        <v>0</v>
      </c>
      <c r="BG171" s="190">
        <f>IF(N171="zákl. přenesená",J171,0)</f>
        <v>0</v>
      </c>
      <c r="BH171" s="190">
        <f>IF(N171="sníž. přenesená",J171,0)</f>
        <v>0</v>
      </c>
      <c r="BI171" s="190">
        <f>IF(N171="nulová",J171,0)</f>
        <v>0</v>
      </c>
      <c r="BJ171" s="17" t="s">
        <v>80</v>
      </c>
      <c r="BK171" s="190">
        <f>ROUND(I171*H171,2)</f>
        <v>0</v>
      </c>
      <c r="BL171" s="17" t="s">
        <v>148</v>
      </c>
      <c r="BM171" s="189" t="s">
        <v>226</v>
      </c>
    </row>
    <row r="172" s="2" customFormat="1">
      <c r="A172" s="36"/>
      <c r="B172" s="37"/>
      <c r="C172" s="36"/>
      <c r="D172" s="191" t="s">
        <v>149</v>
      </c>
      <c r="E172" s="36"/>
      <c r="F172" s="192" t="s">
        <v>604</v>
      </c>
      <c r="G172" s="36"/>
      <c r="H172" s="36"/>
      <c r="I172" s="193"/>
      <c r="J172" s="36"/>
      <c r="K172" s="36"/>
      <c r="L172" s="37"/>
      <c r="M172" s="194"/>
      <c r="N172" s="195"/>
      <c r="O172" s="75"/>
      <c r="P172" s="75"/>
      <c r="Q172" s="75"/>
      <c r="R172" s="75"/>
      <c r="S172" s="75"/>
      <c r="T172" s="76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7" t="s">
        <v>149</v>
      </c>
      <c r="AU172" s="17" t="s">
        <v>82</v>
      </c>
    </row>
    <row r="173" s="2" customFormat="1" ht="16.5" customHeight="1">
      <c r="A173" s="36"/>
      <c r="B173" s="177"/>
      <c r="C173" s="212" t="s">
        <v>227</v>
      </c>
      <c r="D173" s="212" t="s">
        <v>191</v>
      </c>
      <c r="E173" s="213" t="s">
        <v>606</v>
      </c>
      <c r="F173" s="214" t="s">
        <v>607</v>
      </c>
      <c r="G173" s="215" t="s">
        <v>159</v>
      </c>
      <c r="H173" s="216">
        <v>50</v>
      </c>
      <c r="I173" s="217"/>
      <c r="J173" s="218">
        <f>ROUND(I173*H173,2)</f>
        <v>0</v>
      </c>
      <c r="K173" s="214" t="s">
        <v>605</v>
      </c>
      <c r="L173" s="219"/>
      <c r="M173" s="220" t="s">
        <v>1</v>
      </c>
      <c r="N173" s="221" t="s">
        <v>38</v>
      </c>
      <c r="O173" s="75"/>
      <c r="P173" s="187">
        <f>O173*H173</f>
        <v>0</v>
      </c>
      <c r="Q173" s="187">
        <v>0</v>
      </c>
      <c r="R173" s="187">
        <f>Q173*H173</f>
        <v>0</v>
      </c>
      <c r="S173" s="187">
        <v>0</v>
      </c>
      <c r="T173" s="188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189" t="s">
        <v>164</v>
      </c>
      <c r="AT173" s="189" t="s">
        <v>191</v>
      </c>
      <c r="AU173" s="189" t="s">
        <v>82</v>
      </c>
      <c r="AY173" s="17" t="s">
        <v>141</v>
      </c>
      <c r="BE173" s="190">
        <f>IF(N173="základní",J173,0)</f>
        <v>0</v>
      </c>
      <c r="BF173" s="190">
        <f>IF(N173="snížená",J173,0)</f>
        <v>0</v>
      </c>
      <c r="BG173" s="190">
        <f>IF(N173="zákl. přenesená",J173,0)</f>
        <v>0</v>
      </c>
      <c r="BH173" s="190">
        <f>IF(N173="sníž. přenesená",J173,0)</f>
        <v>0</v>
      </c>
      <c r="BI173" s="190">
        <f>IF(N173="nulová",J173,0)</f>
        <v>0</v>
      </c>
      <c r="BJ173" s="17" t="s">
        <v>80</v>
      </c>
      <c r="BK173" s="190">
        <f>ROUND(I173*H173,2)</f>
        <v>0</v>
      </c>
      <c r="BL173" s="17" t="s">
        <v>148</v>
      </c>
      <c r="BM173" s="189" t="s">
        <v>230</v>
      </c>
    </row>
    <row r="174" s="2" customFormat="1">
      <c r="A174" s="36"/>
      <c r="B174" s="37"/>
      <c r="C174" s="36"/>
      <c r="D174" s="191" t="s">
        <v>149</v>
      </c>
      <c r="E174" s="36"/>
      <c r="F174" s="192" t="s">
        <v>607</v>
      </c>
      <c r="G174" s="36"/>
      <c r="H174" s="36"/>
      <c r="I174" s="193"/>
      <c r="J174" s="36"/>
      <c r="K174" s="36"/>
      <c r="L174" s="37"/>
      <c r="M174" s="194"/>
      <c r="N174" s="195"/>
      <c r="O174" s="75"/>
      <c r="P174" s="75"/>
      <c r="Q174" s="75"/>
      <c r="R174" s="75"/>
      <c r="S174" s="75"/>
      <c r="T174" s="76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7" t="s">
        <v>149</v>
      </c>
      <c r="AU174" s="17" t="s">
        <v>82</v>
      </c>
    </row>
    <row r="175" s="13" customFormat="1">
      <c r="A175" s="13"/>
      <c r="B175" s="196"/>
      <c r="C175" s="13"/>
      <c r="D175" s="191" t="s">
        <v>150</v>
      </c>
      <c r="E175" s="197" t="s">
        <v>1</v>
      </c>
      <c r="F175" s="198" t="s">
        <v>820</v>
      </c>
      <c r="G175" s="13"/>
      <c r="H175" s="199">
        <v>50</v>
      </c>
      <c r="I175" s="200"/>
      <c r="J175" s="13"/>
      <c r="K175" s="13"/>
      <c r="L175" s="196"/>
      <c r="M175" s="201"/>
      <c r="N175" s="202"/>
      <c r="O175" s="202"/>
      <c r="P175" s="202"/>
      <c r="Q175" s="202"/>
      <c r="R175" s="202"/>
      <c r="S175" s="202"/>
      <c r="T175" s="20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97" t="s">
        <v>150</v>
      </c>
      <c r="AU175" s="197" t="s">
        <v>82</v>
      </c>
      <c r="AV175" s="13" t="s">
        <v>82</v>
      </c>
      <c r="AW175" s="13" t="s">
        <v>30</v>
      </c>
      <c r="AX175" s="13" t="s">
        <v>73</v>
      </c>
      <c r="AY175" s="197" t="s">
        <v>141</v>
      </c>
    </row>
    <row r="176" s="14" customFormat="1">
      <c r="A176" s="14"/>
      <c r="B176" s="204"/>
      <c r="C176" s="14"/>
      <c r="D176" s="191" t="s">
        <v>150</v>
      </c>
      <c r="E176" s="205" t="s">
        <v>1</v>
      </c>
      <c r="F176" s="206" t="s">
        <v>153</v>
      </c>
      <c r="G176" s="14"/>
      <c r="H176" s="207">
        <v>50</v>
      </c>
      <c r="I176" s="208"/>
      <c r="J176" s="14"/>
      <c r="K176" s="14"/>
      <c r="L176" s="204"/>
      <c r="M176" s="209"/>
      <c r="N176" s="210"/>
      <c r="O176" s="210"/>
      <c r="P176" s="210"/>
      <c r="Q176" s="210"/>
      <c r="R176" s="210"/>
      <c r="S176" s="210"/>
      <c r="T176" s="211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05" t="s">
        <v>150</v>
      </c>
      <c r="AU176" s="205" t="s">
        <v>82</v>
      </c>
      <c r="AV176" s="14" t="s">
        <v>148</v>
      </c>
      <c r="AW176" s="14" t="s">
        <v>30</v>
      </c>
      <c r="AX176" s="14" t="s">
        <v>80</v>
      </c>
      <c r="AY176" s="205" t="s">
        <v>141</v>
      </c>
    </row>
    <row r="177" s="2" customFormat="1" ht="24.15" customHeight="1">
      <c r="A177" s="36"/>
      <c r="B177" s="177"/>
      <c r="C177" s="212" t="s">
        <v>195</v>
      </c>
      <c r="D177" s="212" t="s">
        <v>191</v>
      </c>
      <c r="E177" s="213" t="s">
        <v>609</v>
      </c>
      <c r="F177" s="214" t="s">
        <v>610</v>
      </c>
      <c r="G177" s="215" t="s">
        <v>225</v>
      </c>
      <c r="H177" s="216">
        <v>80</v>
      </c>
      <c r="I177" s="217"/>
      <c r="J177" s="218">
        <f>ROUND(I177*H177,2)</f>
        <v>0</v>
      </c>
      <c r="K177" s="214" t="s">
        <v>1</v>
      </c>
      <c r="L177" s="219"/>
      <c r="M177" s="220" t="s">
        <v>1</v>
      </c>
      <c r="N177" s="221" t="s">
        <v>38</v>
      </c>
      <c r="O177" s="75"/>
      <c r="P177" s="187">
        <f>O177*H177</f>
        <v>0</v>
      </c>
      <c r="Q177" s="187">
        <v>0</v>
      </c>
      <c r="R177" s="187">
        <f>Q177*H177</f>
        <v>0</v>
      </c>
      <c r="S177" s="187">
        <v>0</v>
      </c>
      <c r="T177" s="188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189" t="s">
        <v>164</v>
      </c>
      <c r="AT177" s="189" t="s">
        <v>191</v>
      </c>
      <c r="AU177" s="189" t="s">
        <v>82</v>
      </c>
      <c r="AY177" s="17" t="s">
        <v>141</v>
      </c>
      <c r="BE177" s="190">
        <f>IF(N177="základní",J177,0)</f>
        <v>0</v>
      </c>
      <c r="BF177" s="190">
        <f>IF(N177="snížená",J177,0)</f>
        <v>0</v>
      </c>
      <c r="BG177" s="190">
        <f>IF(N177="zákl. přenesená",J177,0)</f>
        <v>0</v>
      </c>
      <c r="BH177" s="190">
        <f>IF(N177="sníž. přenesená",J177,0)</f>
        <v>0</v>
      </c>
      <c r="BI177" s="190">
        <f>IF(N177="nulová",J177,0)</f>
        <v>0</v>
      </c>
      <c r="BJ177" s="17" t="s">
        <v>80</v>
      </c>
      <c r="BK177" s="190">
        <f>ROUND(I177*H177,2)</f>
        <v>0</v>
      </c>
      <c r="BL177" s="17" t="s">
        <v>148</v>
      </c>
      <c r="BM177" s="189" t="s">
        <v>234</v>
      </c>
    </row>
    <row r="178" s="2" customFormat="1">
      <c r="A178" s="36"/>
      <c r="B178" s="37"/>
      <c r="C178" s="36"/>
      <c r="D178" s="191" t="s">
        <v>149</v>
      </c>
      <c r="E178" s="36"/>
      <c r="F178" s="192" t="s">
        <v>610</v>
      </c>
      <c r="G178" s="36"/>
      <c r="H178" s="36"/>
      <c r="I178" s="193"/>
      <c r="J178" s="36"/>
      <c r="K178" s="36"/>
      <c r="L178" s="37"/>
      <c r="M178" s="194"/>
      <c r="N178" s="195"/>
      <c r="O178" s="75"/>
      <c r="P178" s="75"/>
      <c r="Q178" s="75"/>
      <c r="R178" s="75"/>
      <c r="S178" s="75"/>
      <c r="T178" s="76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7" t="s">
        <v>149</v>
      </c>
      <c r="AU178" s="17" t="s">
        <v>82</v>
      </c>
    </row>
    <row r="179" s="2" customFormat="1" ht="16.5" customHeight="1">
      <c r="A179" s="36"/>
      <c r="B179" s="177"/>
      <c r="C179" s="212" t="s">
        <v>7</v>
      </c>
      <c r="D179" s="212" t="s">
        <v>191</v>
      </c>
      <c r="E179" s="213" t="s">
        <v>611</v>
      </c>
      <c r="F179" s="214" t="s">
        <v>612</v>
      </c>
      <c r="G179" s="215" t="s">
        <v>225</v>
      </c>
      <c r="H179" s="216">
        <v>80</v>
      </c>
      <c r="I179" s="217"/>
      <c r="J179" s="218">
        <f>ROUND(I179*H179,2)</f>
        <v>0</v>
      </c>
      <c r="K179" s="214" t="s">
        <v>1</v>
      </c>
      <c r="L179" s="219"/>
      <c r="M179" s="220" t="s">
        <v>1</v>
      </c>
      <c r="N179" s="221" t="s">
        <v>38</v>
      </c>
      <c r="O179" s="75"/>
      <c r="P179" s="187">
        <f>O179*H179</f>
        <v>0</v>
      </c>
      <c r="Q179" s="187">
        <v>0</v>
      </c>
      <c r="R179" s="187">
        <f>Q179*H179</f>
        <v>0</v>
      </c>
      <c r="S179" s="187">
        <v>0</v>
      </c>
      <c r="T179" s="188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189" t="s">
        <v>164</v>
      </c>
      <c r="AT179" s="189" t="s">
        <v>191</v>
      </c>
      <c r="AU179" s="189" t="s">
        <v>82</v>
      </c>
      <c r="AY179" s="17" t="s">
        <v>141</v>
      </c>
      <c r="BE179" s="190">
        <f>IF(N179="základní",J179,0)</f>
        <v>0</v>
      </c>
      <c r="BF179" s="190">
        <f>IF(N179="snížená",J179,0)</f>
        <v>0</v>
      </c>
      <c r="BG179" s="190">
        <f>IF(N179="zákl. přenesená",J179,0)</f>
        <v>0</v>
      </c>
      <c r="BH179" s="190">
        <f>IF(N179="sníž. přenesená",J179,0)</f>
        <v>0</v>
      </c>
      <c r="BI179" s="190">
        <f>IF(N179="nulová",J179,0)</f>
        <v>0</v>
      </c>
      <c r="BJ179" s="17" t="s">
        <v>80</v>
      </c>
      <c r="BK179" s="190">
        <f>ROUND(I179*H179,2)</f>
        <v>0</v>
      </c>
      <c r="BL179" s="17" t="s">
        <v>148</v>
      </c>
      <c r="BM179" s="189" t="s">
        <v>239</v>
      </c>
    </row>
    <row r="180" s="2" customFormat="1">
      <c r="A180" s="36"/>
      <c r="B180" s="37"/>
      <c r="C180" s="36"/>
      <c r="D180" s="191" t="s">
        <v>149</v>
      </c>
      <c r="E180" s="36"/>
      <c r="F180" s="192" t="s">
        <v>612</v>
      </c>
      <c r="G180" s="36"/>
      <c r="H180" s="36"/>
      <c r="I180" s="193"/>
      <c r="J180" s="36"/>
      <c r="K180" s="36"/>
      <c r="L180" s="37"/>
      <c r="M180" s="194"/>
      <c r="N180" s="195"/>
      <c r="O180" s="75"/>
      <c r="P180" s="75"/>
      <c r="Q180" s="75"/>
      <c r="R180" s="75"/>
      <c r="S180" s="75"/>
      <c r="T180" s="76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7" t="s">
        <v>149</v>
      </c>
      <c r="AU180" s="17" t="s">
        <v>82</v>
      </c>
    </row>
    <row r="181" s="2" customFormat="1" ht="24.15" customHeight="1">
      <c r="A181" s="36"/>
      <c r="B181" s="177"/>
      <c r="C181" s="212" t="s">
        <v>200</v>
      </c>
      <c r="D181" s="212" t="s">
        <v>191</v>
      </c>
      <c r="E181" s="213" t="s">
        <v>613</v>
      </c>
      <c r="F181" s="214" t="s">
        <v>614</v>
      </c>
      <c r="G181" s="215" t="s">
        <v>225</v>
      </c>
      <c r="H181" s="216">
        <v>40</v>
      </c>
      <c r="I181" s="217"/>
      <c r="J181" s="218">
        <f>ROUND(I181*H181,2)</f>
        <v>0</v>
      </c>
      <c r="K181" s="214" t="s">
        <v>1</v>
      </c>
      <c r="L181" s="219"/>
      <c r="M181" s="220" t="s">
        <v>1</v>
      </c>
      <c r="N181" s="221" t="s">
        <v>38</v>
      </c>
      <c r="O181" s="75"/>
      <c r="P181" s="187">
        <f>O181*H181</f>
        <v>0</v>
      </c>
      <c r="Q181" s="187">
        <v>0</v>
      </c>
      <c r="R181" s="187">
        <f>Q181*H181</f>
        <v>0</v>
      </c>
      <c r="S181" s="187">
        <v>0</v>
      </c>
      <c r="T181" s="188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189" t="s">
        <v>164</v>
      </c>
      <c r="AT181" s="189" t="s">
        <v>191</v>
      </c>
      <c r="AU181" s="189" t="s">
        <v>82</v>
      </c>
      <c r="AY181" s="17" t="s">
        <v>141</v>
      </c>
      <c r="BE181" s="190">
        <f>IF(N181="základní",J181,0)</f>
        <v>0</v>
      </c>
      <c r="BF181" s="190">
        <f>IF(N181="snížená",J181,0)</f>
        <v>0</v>
      </c>
      <c r="BG181" s="190">
        <f>IF(N181="zákl. přenesená",J181,0)</f>
        <v>0</v>
      </c>
      <c r="BH181" s="190">
        <f>IF(N181="sníž. přenesená",J181,0)</f>
        <v>0</v>
      </c>
      <c r="BI181" s="190">
        <f>IF(N181="nulová",J181,0)</f>
        <v>0</v>
      </c>
      <c r="BJ181" s="17" t="s">
        <v>80</v>
      </c>
      <c r="BK181" s="190">
        <f>ROUND(I181*H181,2)</f>
        <v>0</v>
      </c>
      <c r="BL181" s="17" t="s">
        <v>148</v>
      </c>
      <c r="BM181" s="189" t="s">
        <v>243</v>
      </c>
    </row>
    <row r="182" s="2" customFormat="1">
      <c r="A182" s="36"/>
      <c r="B182" s="37"/>
      <c r="C182" s="36"/>
      <c r="D182" s="191" t="s">
        <v>149</v>
      </c>
      <c r="E182" s="36"/>
      <c r="F182" s="192" t="s">
        <v>614</v>
      </c>
      <c r="G182" s="36"/>
      <c r="H182" s="36"/>
      <c r="I182" s="193"/>
      <c r="J182" s="36"/>
      <c r="K182" s="36"/>
      <c r="L182" s="37"/>
      <c r="M182" s="194"/>
      <c r="N182" s="195"/>
      <c r="O182" s="75"/>
      <c r="P182" s="75"/>
      <c r="Q182" s="75"/>
      <c r="R182" s="75"/>
      <c r="S182" s="75"/>
      <c r="T182" s="76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7" t="s">
        <v>149</v>
      </c>
      <c r="AU182" s="17" t="s">
        <v>82</v>
      </c>
    </row>
    <row r="183" s="2" customFormat="1" ht="24.15" customHeight="1">
      <c r="A183" s="36"/>
      <c r="B183" s="177"/>
      <c r="C183" s="178" t="s">
        <v>249</v>
      </c>
      <c r="D183" s="178" t="s">
        <v>143</v>
      </c>
      <c r="E183" s="179" t="s">
        <v>615</v>
      </c>
      <c r="F183" s="180" t="s">
        <v>616</v>
      </c>
      <c r="G183" s="181" t="s">
        <v>159</v>
      </c>
      <c r="H183" s="182">
        <v>35.729999999999997</v>
      </c>
      <c r="I183" s="183"/>
      <c r="J183" s="184">
        <f>ROUND(I183*H183,2)</f>
        <v>0</v>
      </c>
      <c r="K183" s="180" t="s">
        <v>1</v>
      </c>
      <c r="L183" s="37"/>
      <c r="M183" s="185" t="s">
        <v>1</v>
      </c>
      <c r="N183" s="186" t="s">
        <v>38</v>
      </c>
      <c r="O183" s="75"/>
      <c r="P183" s="187">
        <f>O183*H183</f>
        <v>0</v>
      </c>
      <c r="Q183" s="187">
        <v>0</v>
      </c>
      <c r="R183" s="187">
        <f>Q183*H183</f>
        <v>0</v>
      </c>
      <c r="S183" s="187">
        <v>0</v>
      </c>
      <c r="T183" s="188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189" t="s">
        <v>148</v>
      </c>
      <c r="AT183" s="189" t="s">
        <v>143</v>
      </c>
      <c r="AU183" s="189" t="s">
        <v>82</v>
      </c>
      <c r="AY183" s="17" t="s">
        <v>141</v>
      </c>
      <c r="BE183" s="190">
        <f>IF(N183="základní",J183,0)</f>
        <v>0</v>
      </c>
      <c r="BF183" s="190">
        <f>IF(N183="snížená",J183,0)</f>
        <v>0</v>
      </c>
      <c r="BG183" s="190">
        <f>IF(N183="zákl. přenesená",J183,0)</f>
        <v>0</v>
      </c>
      <c r="BH183" s="190">
        <f>IF(N183="sníž. přenesená",J183,0)</f>
        <v>0</v>
      </c>
      <c r="BI183" s="190">
        <f>IF(N183="nulová",J183,0)</f>
        <v>0</v>
      </c>
      <c r="BJ183" s="17" t="s">
        <v>80</v>
      </c>
      <c r="BK183" s="190">
        <f>ROUND(I183*H183,2)</f>
        <v>0</v>
      </c>
      <c r="BL183" s="17" t="s">
        <v>148</v>
      </c>
      <c r="BM183" s="189" t="s">
        <v>252</v>
      </c>
    </row>
    <row r="184" s="2" customFormat="1">
      <c r="A184" s="36"/>
      <c r="B184" s="37"/>
      <c r="C184" s="36"/>
      <c r="D184" s="191" t="s">
        <v>149</v>
      </c>
      <c r="E184" s="36"/>
      <c r="F184" s="192" t="s">
        <v>616</v>
      </c>
      <c r="G184" s="36"/>
      <c r="H184" s="36"/>
      <c r="I184" s="193"/>
      <c r="J184" s="36"/>
      <c r="K184" s="36"/>
      <c r="L184" s="37"/>
      <c r="M184" s="194"/>
      <c r="N184" s="195"/>
      <c r="O184" s="75"/>
      <c r="P184" s="75"/>
      <c r="Q184" s="75"/>
      <c r="R184" s="75"/>
      <c r="S184" s="75"/>
      <c r="T184" s="76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7" t="s">
        <v>149</v>
      </c>
      <c r="AU184" s="17" t="s">
        <v>82</v>
      </c>
    </row>
    <row r="185" s="13" customFormat="1">
      <c r="A185" s="13"/>
      <c r="B185" s="196"/>
      <c r="C185" s="13"/>
      <c r="D185" s="191" t="s">
        <v>150</v>
      </c>
      <c r="E185" s="197" t="s">
        <v>1</v>
      </c>
      <c r="F185" s="198" t="s">
        <v>821</v>
      </c>
      <c r="G185" s="13"/>
      <c r="H185" s="199">
        <v>35.729999999999997</v>
      </c>
      <c r="I185" s="200"/>
      <c r="J185" s="13"/>
      <c r="K185" s="13"/>
      <c r="L185" s="196"/>
      <c r="M185" s="201"/>
      <c r="N185" s="202"/>
      <c r="O185" s="202"/>
      <c r="P185" s="202"/>
      <c r="Q185" s="202"/>
      <c r="R185" s="202"/>
      <c r="S185" s="202"/>
      <c r="T185" s="20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197" t="s">
        <v>150</v>
      </c>
      <c r="AU185" s="197" t="s">
        <v>82</v>
      </c>
      <c r="AV185" s="13" t="s">
        <v>82</v>
      </c>
      <c r="AW185" s="13" t="s">
        <v>30</v>
      </c>
      <c r="AX185" s="13" t="s">
        <v>73</v>
      </c>
      <c r="AY185" s="197" t="s">
        <v>141</v>
      </c>
    </row>
    <row r="186" s="14" customFormat="1">
      <c r="A186" s="14"/>
      <c r="B186" s="204"/>
      <c r="C186" s="14"/>
      <c r="D186" s="191" t="s">
        <v>150</v>
      </c>
      <c r="E186" s="205" t="s">
        <v>1</v>
      </c>
      <c r="F186" s="206" t="s">
        <v>153</v>
      </c>
      <c r="G186" s="14"/>
      <c r="H186" s="207">
        <v>35.729999999999997</v>
      </c>
      <c r="I186" s="208"/>
      <c r="J186" s="14"/>
      <c r="K186" s="14"/>
      <c r="L186" s="204"/>
      <c r="M186" s="209"/>
      <c r="N186" s="210"/>
      <c r="O186" s="210"/>
      <c r="P186" s="210"/>
      <c r="Q186" s="210"/>
      <c r="R186" s="210"/>
      <c r="S186" s="210"/>
      <c r="T186" s="211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05" t="s">
        <v>150</v>
      </c>
      <c r="AU186" s="205" t="s">
        <v>82</v>
      </c>
      <c r="AV186" s="14" t="s">
        <v>148</v>
      </c>
      <c r="AW186" s="14" t="s">
        <v>30</v>
      </c>
      <c r="AX186" s="14" t="s">
        <v>80</v>
      </c>
      <c r="AY186" s="205" t="s">
        <v>141</v>
      </c>
    </row>
    <row r="187" s="2" customFormat="1" ht="33" customHeight="1">
      <c r="A187" s="36"/>
      <c r="B187" s="177"/>
      <c r="C187" s="178" t="s">
        <v>203</v>
      </c>
      <c r="D187" s="178" t="s">
        <v>143</v>
      </c>
      <c r="E187" s="179" t="s">
        <v>618</v>
      </c>
      <c r="F187" s="180" t="s">
        <v>619</v>
      </c>
      <c r="G187" s="181" t="s">
        <v>159</v>
      </c>
      <c r="H187" s="182">
        <v>100</v>
      </c>
      <c r="I187" s="183"/>
      <c r="J187" s="184">
        <f>ROUND(I187*H187,2)</f>
        <v>0</v>
      </c>
      <c r="K187" s="180" t="s">
        <v>1</v>
      </c>
      <c r="L187" s="37"/>
      <c r="M187" s="185" t="s">
        <v>1</v>
      </c>
      <c r="N187" s="186" t="s">
        <v>38</v>
      </c>
      <c r="O187" s="75"/>
      <c r="P187" s="187">
        <f>O187*H187</f>
        <v>0</v>
      </c>
      <c r="Q187" s="187">
        <v>0</v>
      </c>
      <c r="R187" s="187">
        <f>Q187*H187</f>
        <v>0</v>
      </c>
      <c r="S187" s="187">
        <v>0</v>
      </c>
      <c r="T187" s="188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189" t="s">
        <v>148</v>
      </c>
      <c r="AT187" s="189" t="s">
        <v>143</v>
      </c>
      <c r="AU187" s="189" t="s">
        <v>82</v>
      </c>
      <c r="AY187" s="17" t="s">
        <v>141</v>
      </c>
      <c r="BE187" s="190">
        <f>IF(N187="základní",J187,0)</f>
        <v>0</v>
      </c>
      <c r="BF187" s="190">
        <f>IF(N187="snížená",J187,0)</f>
        <v>0</v>
      </c>
      <c r="BG187" s="190">
        <f>IF(N187="zákl. přenesená",J187,0)</f>
        <v>0</v>
      </c>
      <c r="BH187" s="190">
        <f>IF(N187="sníž. přenesená",J187,0)</f>
        <v>0</v>
      </c>
      <c r="BI187" s="190">
        <f>IF(N187="nulová",J187,0)</f>
        <v>0</v>
      </c>
      <c r="BJ187" s="17" t="s">
        <v>80</v>
      </c>
      <c r="BK187" s="190">
        <f>ROUND(I187*H187,2)</f>
        <v>0</v>
      </c>
      <c r="BL187" s="17" t="s">
        <v>148</v>
      </c>
      <c r="BM187" s="189" t="s">
        <v>255</v>
      </c>
    </row>
    <row r="188" s="2" customFormat="1">
      <c r="A188" s="36"/>
      <c r="B188" s="37"/>
      <c r="C188" s="36"/>
      <c r="D188" s="191" t="s">
        <v>149</v>
      </c>
      <c r="E188" s="36"/>
      <c r="F188" s="192" t="s">
        <v>619</v>
      </c>
      <c r="G188" s="36"/>
      <c r="H188" s="36"/>
      <c r="I188" s="193"/>
      <c r="J188" s="36"/>
      <c r="K188" s="36"/>
      <c r="L188" s="37"/>
      <c r="M188" s="194"/>
      <c r="N188" s="195"/>
      <c r="O188" s="75"/>
      <c r="P188" s="75"/>
      <c r="Q188" s="75"/>
      <c r="R188" s="75"/>
      <c r="S188" s="75"/>
      <c r="T188" s="76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7" t="s">
        <v>149</v>
      </c>
      <c r="AU188" s="17" t="s">
        <v>82</v>
      </c>
    </row>
    <row r="189" s="2" customFormat="1">
      <c r="A189" s="36"/>
      <c r="B189" s="37"/>
      <c r="C189" s="36"/>
      <c r="D189" s="191" t="s">
        <v>334</v>
      </c>
      <c r="E189" s="36"/>
      <c r="F189" s="222" t="s">
        <v>620</v>
      </c>
      <c r="G189" s="36"/>
      <c r="H189" s="36"/>
      <c r="I189" s="193"/>
      <c r="J189" s="36"/>
      <c r="K189" s="36"/>
      <c r="L189" s="37"/>
      <c r="M189" s="194"/>
      <c r="N189" s="195"/>
      <c r="O189" s="75"/>
      <c r="P189" s="75"/>
      <c r="Q189" s="75"/>
      <c r="R189" s="75"/>
      <c r="S189" s="75"/>
      <c r="T189" s="76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7" t="s">
        <v>334</v>
      </c>
      <c r="AU189" s="17" t="s">
        <v>82</v>
      </c>
    </row>
    <row r="190" s="13" customFormat="1">
      <c r="A190" s="13"/>
      <c r="B190" s="196"/>
      <c r="C190" s="13"/>
      <c r="D190" s="191" t="s">
        <v>150</v>
      </c>
      <c r="E190" s="197" t="s">
        <v>1</v>
      </c>
      <c r="F190" s="198" t="s">
        <v>621</v>
      </c>
      <c r="G190" s="13"/>
      <c r="H190" s="199">
        <v>100</v>
      </c>
      <c r="I190" s="200"/>
      <c r="J190" s="13"/>
      <c r="K190" s="13"/>
      <c r="L190" s="196"/>
      <c r="M190" s="201"/>
      <c r="N190" s="202"/>
      <c r="O190" s="202"/>
      <c r="P190" s="202"/>
      <c r="Q190" s="202"/>
      <c r="R190" s="202"/>
      <c r="S190" s="202"/>
      <c r="T190" s="20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197" t="s">
        <v>150</v>
      </c>
      <c r="AU190" s="197" t="s">
        <v>82</v>
      </c>
      <c r="AV190" s="13" t="s">
        <v>82</v>
      </c>
      <c r="AW190" s="13" t="s">
        <v>30</v>
      </c>
      <c r="AX190" s="13" t="s">
        <v>80</v>
      </c>
      <c r="AY190" s="197" t="s">
        <v>141</v>
      </c>
    </row>
    <row r="191" s="2" customFormat="1" ht="16.5" customHeight="1">
      <c r="A191" s="36"/>
      <c r="B191" s="177"/>
      <c r="C191" s="178" t="s">
        <v>262</v>
      </c>
      <c r="D191" s="178" t="s">
        <v>143</v>
      </c>
      <c r="E191" s="179" t="s">
        <v>622</v>
      </c>
      <c r="F191" s="180" t="s">
        <v>623</v>
      </c>
      <c r="G191" s="181" t="s">
        <v>225</v>
      </c>
      <c r="H191" s="182">
        <v>4</v>
      </c>
      <c r="I191" s="183"/>
      <c r="J191" s="184">
        <f>ROUND(I191*H191,2)</f>
        <v>0</v>
      </c>
      <c r="K191" s="180" t="s">
        <v>1</v>
      </c>
      <c r="L191" s="37"/>
      <c r="M191" s="185" t="s">
        <v>1</v>
      </c>
      <c r="N191" s="186" t="s">
        <v>38</v>
      </c>
      <c r="O191" s="75"/>
      <c r="P191" s="187">
        <f>O191*H191</f>
        <v>0</v>
      </c>
      <c r="Q191" s="187">
        <v>0</v>
      </c>
      <c r="R191" s="187">
        <f>Q191*H191</f>
        <v>0</v>
      </c>
      <c r="S191" s="187">
        <v>0</v>
      </c>
      <c r="T191" s="188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189" t="s">
        <v>148</v>
      </c>
      <c r="AT191" s="189" t="s">
        <v>143</v>
      </c>
      <c r="AU191" s="189" t="s">
        <v>82</v>
      </c>
      <c r="AY191" s="17" t="s">
        <v>141</v>
      </c>
      <c r="BE191" s="190">
        <f>IF(N191="základní",J191,0)</f>
        <v>0</v>
      </c>
      <c r="BF191" s="190">
        <f>IF(N191="snížená",J191,0)</f>
        <v>0</v>
      </c>
      <c r="BG191" s="190">
        <f>IF(N191="zákl. přenesená",J191,0)</f>
        <v>0</v>
      </c>
      <c r="BH191" s="190">
        <f>IF(N191="sníž. přenesená",J191,0)</f>
        <v>0</v>
      </c>
      <c r="BI191" s="190">
        <f>IF(N191="nulová",J191,0)</f>
        <v>0</v>
      </c>
      <c r="BJ191" s="17" t="s">
        <v>80</v>
      </c>
      <c r="BK191" s="190">
        <f>ROUND(I191*H191,2)</f>
        <v>0</v>
      </c>
      <c r="BL191" s="17" t="s">
        <v>148</v>
      </c>
      <c r="BM191" s="189" t="s">
        <v>265</v>
      </c>
    </row>
    <row r="192" s="2" customFormat="1">
      <c r="A192" s="36"/>
      <c r="B192" s="37"/>
      <c r="C192" s="36"/>
      <c r="D192" s="191" t="s">
        <v>149</v>
      </c>
      <c r="E192" s="36"/>
      <c r="F192" s="192" t="s">
        <v>623</v>
      </c>
      <c r="G192" s="36"/>
      <c r="H192" s="36"/>
      <c r="I192" s="193"/>
      <c r="J192" s="36"/>
      <c r="K192" s="36"/>
      <c r="L192" s="37"/>
      <c r="M192" s="194"/>
      <c r="N192" s="195"/>
      <c r="O192" s="75"/>
      <c r="P192" s="75"/>
      <c r="Q192" s="75"/>
      <c r="R192" s="75"/>
      <c r="S192" s="75"/>
      <c r="T192" s="76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7" t="s">
        <v>149</v>
      </c>
      <c r="AU192" s="17" t="s">
        <v>82</v>
      </c>
    </row>
    <row r="193" s="2" customFormat="1" ht="24.15" customHeight="1">
      <c r="A193" s="36"/>
      <c r="B193" s="177"/>
      <c r="C193" s="178" t="s">
        <v>207</v>
      </c>
      <c r="D193" s="178" t="s">
        <v>143</v>
      </c>
      <c r="E193" s="179" t="s">
        <v>624</v>
      </c>
      <c r="F193" s="180" t="s">
        <v>625</v>
      </c>
      <c r="G193" s="181" t="s">
        <v>626</v>
      </c>
      <c r="H193" s="182">
        <v>0.014</v>
      </c>
      <c r="I193" s="183"/>
      <c r="J193" s="184">
        <f>ROUND(I193*H193,2)</f>
        <v>0</v>
      </c>
      <c r="K193" s="180" t="s">
        <v>605</v>
      </c>
      <c r="L193" s="37"/>
      <c r="M193" s="185" t="s">
        <v>1</v>
      </c>
      <c r="N193" s="186" t="s">
        <v>38</v>
      </c>
      <c r="O193" s="75"/>
      <c r="P193" s="187">
        <f>O193*H193</f>
        <v>0</v>
      </c>
      <c r="Q193" s="187">
        <v>0</v>
      </c>
      <c r="R193" s="187">
        <f>Q193*H193</f>
        <v>0</v>
      </c>
      <c r="S193" s="187">
        <v>0</v>
      </c>
      <c r="T193" s="188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189" t="s">
        <v>148</v>
      </c>
      <c r="AT193" s="189" t="s">
        <v>143</v>
      </c>
      <c r="AU193" s="189" t="s">
        <v>82</v>
      </c>
      <c r="AY193" s="17" t="s">
        <v>141</v>
      </c>
      <c r="BE193" s="190">
        <f>IF(N193="základní",J193,0)</f>
        <v>0</v>
      </c>
      <c r="BF193" s="190">
        <f>IF(N193="snížená",J193,0)</f>
        <v>0</v>
      </c>
      <c r="BG193" s="190">
        <f>IF(N193="zákl. přenesená",J193,0)</f>
        <v>0</v>
      </c>
      <c r="BH193" s="190">
        <f>IF(N193="sníž. přenesená",J193,0)</f>
        <v>0</v>
      </c>
      <c r="BI193" s="190">
        <f>IF(N193="nulová",J193,0)</f>
        <v>0</v>
      </c>
      <c r="BJ193" s="17" t="s">
        <v>80</v>
      </c>
      <c r="BK193" s="190">
        <f>ROUND(I193*H193,2)</f>
        <v>0</v>
      </c>
      <c r="BL193" s="17" t="s">
        <v>148</v>
      </c>
      <c r="BM193" s="189" t="s">
        <v>268</v>
      </c>
    </row>
    <row r="194" s="2" customFormat="1">
      <c r="A194" s="36"/>
      <c r="B194" s="37"/>
      <c r="C194" s="36"/>
      <c r="D194" s="191" t="s">
        <v>149</v>
      </c>
      <c r="E194" s="36"/>
      <c r="F194" s="192" t="s">
        <v>625</v>
      </c>
      <c r="G194" s="36"/>
      <c r="H194" s="36"/>
      <c r="I194" s="193"/>
      <c r="J194" s="36"/>
      <c r="K194" s="36"/>
      <c r="L194" s="37"/>
      <c r="M194" s="194"/>
      <c r="N194" s="195"/>
      <c r="O194" s="75"/>
      <c r="P194" s="75"/>
      <c r="Q194" s="75"/>
      <c r="R194" s="75"/>
      <c r="S194" s="75"/>
      <c r="T194" s="76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7" t="s">
        <v>149</v>
      </c>
      <c r="AU194" s="17" t="s">
        <v>82</v>
      </c>
    </row>
    <row r="195" s="13" customFormat="1">
      <c r="A195" s="13"/>
      <c r="B195" s="196"/>
      <c r="C195" s="13"/>
      <c r="D195" s="191" t="s">
        <v>150</v>
      </c>
      <c r="E195" s="197" t="s">
        <v>1</v>
      </c>
      <c r="F195" s="198" t="s">
        <v>627</v>
      </c>
      <c r="G195" s="13"/>
      <c r="H195" s="199">
        <v>0.014</v>
      </c>
      <c r="I195" s="200"/>
      <c r="J195" s="13"/>
      <c r="K195" s="13"/>
      <c r="L195" s="196"/>
      <c r="M195" s="201"/>
      <c r="N195" s="202"/>
      <c r="O195" s="202"/>
      <c r="P195" s="202"/>
      <c r="Q195" s="202"/>
      <c r="R195" s="202"/>
      <c r="S195" s="202"/>
      <c r="T195" s="20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97" t="s">
        <v>150</v>
      </c>
      <c r="AU195" s="197" t="s">
        <v>82</v>
      </c>
      <c r="AV195" s="13" t="s">
        <v>82</v>
      </c>
      <c r="AW195" s="13" t="s">
        <v>30</v>
      </c>
      <c r="AX195" s="13" t="s">
        <v>73</v>
      </c>
      <c r="AY195" s="197" t="s">
        <v>141</v>
      </c>
    </row>
    <row r="196" s="14" customFormat="1">
      <c r="A196" s="14"/>
      <c r="B196" s="204"/>
      <c r="C196" s="14"/>
      <c r="D196" s="191" t="s">
        <v>150</v>
      </c>
      <c r="E196" s="205" t="s">
        <v>1</v>
      </c>
      <c r="F196" s="206" t="s">
        <v>153</v>
      </c>
      <c r="G196" s="14"/>
      <c r="H196" s="207">
        <v>0.014</v>
      </c>
      <c r="I196" s="208"/>
      <c r="J196" s="14"/>
      <c r="K196" s="14"/>
      <c r="L196" s="204"/>
      <c r="M196" s="209"/>
      <c r="N196" s="210"/>
      <c r="O196" s="210"/>
      <c r="P196" s="210"/>
      <c r="Q196" s="210"/>
      <c r="R196" s="210"/>
      <c r="S196" s="210"/>
      <c r="T196" s="211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05" t="s">
        <v>150</v>
      </c>
      <c r="AU196" s="205" t="s">
        <v>82</v>
      </c>
      <c r="AV196" s="14" t="s">
        <v>148</v>
      </c>
      <c r="AW196" s="14" t="s">
        <v>30</v>
      </c>
      <c r="AX196" s="14" t="s">
        <v>80</v>
      </c>
      <c r="AY196" s="205" t="s">
        <v>141</v>
      </c>
    </row>
    <row r="197" s="2" customFormat="1" ht="16.5" customHeight="1">
      <c r="A197" s="36"/>
      <c r="B197" s="177"/>
      <c r="C197" s="212" t="s">
        <v>271</v>
      </c>
      <c r="D197" s="212" t="s">
        <v>191</v>
      </c>
      <c r="E197" s="213" t="s">
        <v>628</v>
      </c>
      <c r="F197" s="214" t="s">
        <v>629</v>
      </c>
      <c r="G197" s="215" t="s">
        <v>225</v>
      </c>
      <c r="H197" s="216">
        <v>78</v>
      </c>
      <c r="I197" s="217"/>
      <c r="J197" s="218">
        <f>ROUND(I197*H197,2)</f>
        <v>0</v>
      </c>
      <c r="K197" s="214" t="s">
        <v>605</v>
      </c>
      <c r="L197" s="219"/>
      <c r="M197" s="220" t="s">
        <v>1</v>
      </c>
      <c r="N197" s="221" t="s">
        <v>38</v>
      </c>
      <c r="O197" s="75"/>
      <c r="P197" s="187">
        <f>O197*H197</f>
        <v>0</v>
      </c>
      <c r="Q197" s="187">
        <v>0</v>
      </c>
      <c r="R197" s="187">
        <f>Q197*H197</f>
        <v>0</v>
      </c>
      <c r="S197" s="187">
        <v>0</v>
      </c>
      <c r="T197" s="188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189" t="s">
        <v>164</v>
      </c>
      <c r="AT197" s="189" t="s">
        <v>191</v>
      </c>
      <c r="AU197" s="189" t="s">
        <v>82</v>
      </c>
      <c r="AY197" s="17" t="s">
        <v>141</v>
      </c>
      <c r="BE197" s="190">
        <f>IF(N197="základní",J197,0)</f>
        <v>0</v>
      </c>
      <c r="BF197" s="190">
        <f>IF(N197="snížená",J197,0)</f>
        <v>0</v>
      </c>
      <c r="BG197" s="190">
        <f>IF(N197="zákl. přenesená",J197,0)</f>
        <v>0</v>
      </c>
      <c r="BH197" s="190">
        <f>IF(N197="sníž. přenesená",J197,0)</f>
        <v>0</v>
      </c>
      <c r="BI197" s="190">
        <f>IF(N197="nulová",J197,0)</f>
        <v>0</v>
      </c>
      <c r="BJ197" s="17" t="s">
        <v>80</v>
      </c>
      <c r="BK197" s="190">
        <f>ROUND(I197*H197,2)</f>
        <v>0</v>
      </c>
      <c r="BL197" s="17" t="s">
        <v>148</v>
      </c>
      <c r="BM197" s="189" t="s">
        <v>274</v>
      </c>
    </row>
    <row r="198" s="2" customFormat="1">
      <c r="A198" s="36"/>
      <c r="B198" s="37"/>
      <c r="C198" s="36"/>
      <c r="D198" s="191" t="s">
        <v>149</v>
      </c>
      <c r="E198" s="36"/>
      <c r="F198" s="192" t="s">
        <v>629</v>
      </c>
      <c r="G198" s="36"/>
      <c r="H198" s="36"/>
      <c r="I198" s="193"/>
      <c r="J198" s="36"/>
      <c r="K198" s="36"/>
      <c r="L198" s="37"/>
      <c r="M198" s="194"/>
      <c r="N198" s="195"/>
      <c r="O198" s="75"/>
      <c r="P198" s="75"/>
      <c r="Q198" s="75"/>
      <c r="R198" s="75"/>
      <c r="S198" s="75"/>
      <c r="T198" s="76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T198" s="17" t="s">
        <v>149</v>
      </c>
      <c r="AU198" s="17" t="s">
        <v>82</v>
      </c>
    </row>
    <row r="199" s="2" customFormat="1" ht="24.15" customHeight="1">
      <c r="A199" s="36"/>
      <c r="B199" s="177"/>
      <c r="C199" s="212" t="s">
        <v>210</v>
      </c>
      <c r="D199" s="212" t="s">
        <v>191</v>
      </c>
      <c r="E199" s="213" t="s">
        <v>630</v>
      </c>
      <c r="F199" s="214" t="s">
        <v>631</v>
      </c>
      <c r="G199" s="215" t="s">
        <v>225</v>
      </c>
      <c r="H199" s="216">
        <v>156</v>
      </c>
      <c r="I199" s="217"/>
      <c r="J199" s="218">
        <f>ROUND(I199*H199,2)</f>
        <v>0</v>
      </c>
      <c r="K199" s="214" t="s">
        <v>605</v>
      </c>
      <c r="L199" s="219"/>
      <c r="M199" s="220" t="s">
        <v>1</v>
      </c>
      <c r="N199" s="221" t="s">
        <v>38</v>
      </c>
      <c r="O199" s="75"/>
      <c r="P199" s="187">
        <f>O199*H199</f>
        <v>0</v>
      </c>
      <c r="Q199" s="187">
        <v>0</v>
      </c>
      <c r="R199" s="187">
        <f>Q199*H199</f>
        <v>0</v>
      </c>
      <c r="S199" s="187">
        <v>0</v>
      </c>
      <c r="T199" s="188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189" t="s">
        <v>164</v>
      </c>
      <c r="AT199" s="189" t="s">
        <v>191</v>
      </c>
      <c r="AU199" s="189" t="s">
        <v>82</v>
      </c>
      <c r="AY199" s="17" t="s">
        <v>141</v>
      </c>
      <c r="BE199" s="190">
        <f>IF(N199="základní",J199,0)</f>
        <v>0</v>
      </c>
      <c r="BF199" s="190">
        <f>IF(N199="snížená",J199,0)</f>
        <v>0</v>
      </c>
      <c r="BG199" s="190">
        <f>IF(N199="zákl. přenesená",J199,0)</f>
        <v>0</v>
      </c>
      <c r="BH199" s="190">
        <f>IF(N199="sníž. přenesená",J199,0)</f>
        <v>0</v>
      </c>
      <c r="BI199" s="190">
        <f>IF(N199="nulová",J199,0)</f>
        <v>0</v>
      </c>
      <c r="BJ199" s="17" t="s">
        <v>80</v>
      </c>
      <c r="BK199" s="190">
        <f>ROUND(I199*H199,2)</f>
        <v>0</v>
      </c>
      <c r="BL199" s="17" t="s">
        <v>148</v>
      </c>
      <c r="BM199" s="189" t="s">
        <v>279</v>
      </c>
    </row>
    <row r="200" s="2" customFormat="1">
      <c r="A200" s="36"/>
      <c r="B200" s="37"/>
      <c r="C200" s="36"/>
      <c r="D200" s="191" t="s">
        <v>149</v>
      </c>
      <c r="E200" s="36"/>
      <c r="F200" s="192" t="s">
        <v>631</v>
      </c>
      <c r="G200" s="36"/>
      <c r="H200" s="36"/>
      <c r="I200" s="193"/>
      <c r="J200" s="36"/>
      <c r="K200" s="36"/>
      <c r="L200" s="37"/>
      <c r="M200" s="194"/>
      <c r="N200" s="195"/>
      <c r="O200" s="75"/>
      <c r="P200" s="75"/>
      <c r="Q200" s="75"/>
      <c r="R200" s="75"/>
      <c r="S200" s="75"/>
      <c r="T200" s="76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T200" s="17" t="s">
        <v>149</v>
      </c>
      <c r="AU200" s="17" t="s">
        <v>82</v>
      </c>
    </row>
    <row r="201" s="13" customFormat="1">
      <c r="A201" s="13"/>
      <c r="B201" s="196"/>
      <c r="C201" s="13"/>
      <c r="D201" s="191" t="s">
        <v>150</v>
      </c>
      <c r="E201" s="197" t="s">
        <v>1</v>
      </c>
      <c r="F201" s="198" t="s">
        <v>632</v>
      </c>
      <c r="G201" s="13"/>
      <c r="H201" s="199">
        <v>156</v>
      </c>
      <c r="I201" s="200"/>
      <c r="J201" s="13"/>
      <c r="K201" s="13"/>
      <c r="L201" s="196"/>
      <c r="M201" s="201"/>
      <c r="N201" s="202"/>
      <c r="O201" s="202"/>
      <c r="P201" s="202"/>
      <c r="Q201" s="202"/>
      <c r="R201" s="202"/>
      <c r="S201" s="202"/>
      <c r="T201" s="20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197" t="s">
        <v>150</v>
      </c>
      <c r="AU201" s="197" t="s">
        <v>82</v>
      </c>
      <c r="AV201" s="13" t="s">
        <v>82</v>
      </c>
      <c r="AW201" s="13" t="s">
        <v>30</v>
      </c>
      <c r="AX201" s="13" t="s">
        <v>73</v>
      </c>
      <c r="AY201" s="197" t="s">
        <v>141</v>
      </c>
    </row>
    <row r="202" s="14" customFormat="1">
      <c r="A202" s="14"/>
      <c r="B202" s="204"/>
      <c r="C202" s="14"/>
      <c r="D202" s="191" t="s">
        <v>150</v>
      </c>
      <c r="E202" s="205" t="s">
        <v>1</v>
      </c>
      <c r="F202" s="206" t="s">
        <v>153</v>
      </c>
      <c r="G202" s="14"/>
      <c r="H202" s="207">
        <v>156</v>
      </c>
      <c r="I202" s="208"/>
      <c r="J202" s="14"/>
      <c r="K202" s="14"/>
      <c r="L202" s="204"/>
      <c r="M202" s="209"/>
      <c r="N202" s="210"/>
      <c r="O202" s="210"/>
      <c r="P202" s="210"/>
      <c r="Q202" s="210"/>
      <c r="R202" s="210"/>
      <c r="S202" s="210"/>
      <c r="T202" s="211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05" t="s">
        <v>150</v>
      </c>
      <c r="AU202" s="205" t="s">
        <v>82</v>
      </c>
      <c r="AV202" s="14" t="s">
        <v>148</v>
      </c>
      <c r="AW202" s="14" t="s">
        <v>30</v>
      </c>
      <c r="AX202" s="14" t="s">
        <v>80</v>
      </c>
      <c r="AY202" s="205" t="s">
        <v>141</v>
      </c>
    </row>
    <row r="203" s="2" customFormat="1" ht="21.75" customHeight="1">
      <c r="A203" s="36"/>
      <c r="B203" s="177"/>
      <c r="C203" s="212" t="s">
        <v>282</v>
      </c>
      <c r="D203" s="212" t="s">
        <v>191</v>
      </c>
      <c r="E203" s="213" t="s">
        <v>633</v>
      </c>
      <c r="F203" s="214" t="s">
        <v>634</v>
      </c>
      <c r="G203" s="215" t="s">
        <v>225</v>
      </c>
      <c r="H203" s="216">
        <v>78</v>
      </c>
      <c r="I203" s="217"/>
      <c r="J203" s="218">
        <f>ROUND(I203*H203,2)</f>
        <v>0</v>
      </c>
      <c r="K203" s="214" t="s">
        <v>605</v>
      </c>
      <c r="L203" s="219"/>
      <c r="M203" s="220" t="s">
        <v>1</v>
      </c>
      <c r="N203" s="221" t="s">
        <v>38</v>
      </c>
      <c r="O203" s="75"/>
      <c r="P203" s="187">
        <f>O203*H203</f>
        <v>0</v>
      </c>
      <c r="Q203" s="187">
        <v>0</v>
      </c>
      <c r="R203" s="187">
        <f>Q203*H203</f>
        <v>0</v>
      </c>
      <c r="S203" s="187">
        <v>0</v>
      </c>
      <c r="T203" s="188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189" t="s">
        <v>164</v>
      </c>
      <c r="AT203" s="189" t="s">
        <v>191</v>
      </c>
      <c r="AU203" s="189" t="s">
        <v>82</v>
      </c>
      <c r="AY203" s="17" t="s">
        <v>141</v>
      </c>
      <c r="BE203" s="190">
        <f>IF(N203="základní",J203,0)</f>
        <v>0</v>
      </c>
      <c r="BF203" s="190">
        <f>IF(N203="snížená",J203,0)</f>
        <v>0</v>
      </c>
      <c r="BG203" s="190">
        <f>IF(N203="zákl. přenesená",J203,0)</f>
        <v>0</v>
      </c>
      <c r="BH203" s="190">
        <f>IF(N203="sníž. přenesená",J203,0)</f>
        <v>0</v>
      </c>
      <c r="BI203" s="190">
        <f>IF(N203="nulová",J203,0)</f>
        <v>0</v>
      </c>
      <c r="BJ203" s="17" t="s">
        <v>80</v>
      </c>
      <c r="BK203" s="190">
        <f>ROUND(I203*H203,2)</f>
        <v>0</v>
      </c>
      <c r="BL203" s="17" t="s">
        <v>148</v>
      </c>
      <c r="BM203" s="189" t="s">
        <v>285</v>
      </c>
    </row>
    <row r="204" s="2" customFormat="1">
      <c r="A204" s="36"/>
      <c r="B204" s="37"/>
      <c r="C204" s="36"/>
      <c r="D204" s="191" t="s">
        <v>149</v>
      </c>
      <c r="E204" s="36"/>
      <c r="F204" s="192" t="s">
        <v>634</v>
      </c>
      <c r="G204" s="36"/>
      <c r="H204" s="36"/>
      <c r="I204" s="193"/>
      <c r="J204" s="36"/>
      <c r="K204" s="36"/>
      <c r="L204" s="37"/>
      <c r="M204" s="194"/>
      <c r="N204" s="195"/>
      <c r="O204" s="75"/>
      <c r="P204" s="75"/>
      <c r="Q204" s="75"/>
      <c r="R204" s="75"/>
      <c r="S204" s="75"/>
      <c r="T204" s="76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T204" s="17" t="s">
        <v>149</v>
      </c>
      <c r="AU204" s="17" t="s">
        <v>82</v>
      </c>
    </row>
    <row r="205" s="2" customFormat="1" ht="16.5" customHeight="1">
      <c r="A205" s="36"/>
      <c r="B205" s="177"/>
      <c r="C205" s="212" t="s">
        <v>213</v>
      </c>
      <c r="D205" s="212" t="s">
        <v>191</v>
      </c>
      <c r="E205" s="213" t="s">
        <v>635</v>
      </c>
      <c r="F205" s="214" t="s">
        <v>636</v>
      </c>
      <c r="G205" s="215" t="s">
        <v>225</v>
      </c>
      <c r="H205" s="216">
        <v>78</v>
      </c>
      <c r="I205" s="217"/>
      <c r="J205" s="218">
        <f>ROUND(I205*H205,2)</f>
        <v>0</v>
      </c>
      <c r="K205" s="214" t="s">
        <v>605</v>
      </c>
      <c r="L205" s="219"/>
      <c r="M205" s="220" t="s">
        <v>1</v>
      </c>
      <c r="N205" s="221" t="s">
        <v>38</v>
      </c>
      <c r="O205" s="75"/>
      <c r="P205" s="187">
        <f>O205*H205</f>
        <v>0</v>
      </c>
      <c r="Q205" s="187">
        <v>0</v>
      </c>
      <c r="R205" s="187">
        <f>Q205*H205</f>
        <v>0</v>
      </c>
      <c r="S205" s="187">
        <v>0</v>
      </c>
      <c r="T205" s="188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189" t="s">
        <v>164</v>
      </c>
      <c r="AT205" s="189" t="s">
        <v>191</v>
      </c>
      <c r="AU205" s="189" t="s">
        <v>82</v>
      </c>
      <c r="AY205" s="17" t="s">
        <v>141</v>
      </c>
      <c r="BE205" s="190">
        <f>IF(N205="základní",J205,0)</f>
        <v>0</v>
      </c>
      <c r="BF205" s="190">
        <f>IF(N205="snížená",J205,0)</f>
        <v>0</v>
      </c>
      <c r="BG205" s="190">
        <f>IF(N205="zákl. přenesená",J205,0)</f>
        <v>0</v>
      </c>
      <c r="BH205" s="190">
        <f>IF(N205="sníž. přenesená",J205,0)</f>
        <v>0</v>
      </c>
      <c r="BI205" s="190">
        <f>IF(N205="nulová",J205,0)</f>
        <v>0</v>
      </c>
      <c r="BJ205" s="17" t="s">
        <v>80</v>
      </c>
      <c r="BK205" s="190">
        <f>ROUND(I205*H205,2)</f>
        <v>0</v>
      </c>
      <c r="BL205" s="17" t="s">
        <v>148</v>
      </c>
      <c r="BM205" s="189" t="s">
        <v>288</v>
      </c>
    </row>
    <row r="206" s="2" customFormat="1">
      <c r="A206" s="36"/>
      <c r="B206" s="37"/>
      <c r="C206" s="36"/>
      <c r="D206" s="191" t="s">
        <v>149</v>
      </c>
      <c r="E206" s="36"/>
      <c r="F206" s="192" t="s">
        <v>636</v>
      </c>
      <c r="G206" s="36"/>
      <c r="H206" s="36"/>
      <c r="I206" s="193"/>
      <c r="J206" s="36"/>
      <c r="K206" s="36"/>
      <c r="L206" s="37"/>
      <c r="M206" s="194"/>
      <c r="N206" s="195"/>
      <c r="O206" s="75"/>
      <c r="P206" s="75"/>
      <c r="Q206" s="75"/>
      <c r="R206" s="75"/>
      <c r="S206" s="75"/>
      <c r="T206" s="76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T206" s="17" t="s">
        <v>149</v>
      </c>
      <c r="AU206" s="17" t="s">
        <v>82</v>
      </c>
    </row>
    <row r="207" s="2" customFormat="1" ht="16.5" customHeight="1">
      <c r="A207" s="36"/>
      <c r="B207" s="177"/>
      <c r="C207" s="212" t="s">
        <v>291</v>
      </c>
      <c r="D207" s="212" t="s">
        <v>191</v>
      </c>
      <c r="E207" s="213" t="s">
        <v>637</v>
      </c>
      <c r="F207" s="214" t="s">
        <v>638</v>
      </c>
      <c r="G207" s="215" t="s">
        <v>225</v>
      </c>
      <c r="H207" s="216">
        <v>632</v>
      </c>
      <c r="I207" s="217"/>
      <c r="J207" s="218">
        <f>ROUND(I207*H207,2)</f>
        <v>0</v>
      </c>
      <c r="K207" s="214" t="s">
        <v>605</v>
      </c>
      <c r="L207" s="219"/>
      <c r="M207" s="220" t="s">
        <v>1</v>
      </c>
      <c r="N207" s="221" t="s">
        <v>38</v>
      </c>
      <c r="O207" s="75"/>
      <c r="P207" s="187">
        <f>O207*H207</f>
        <v>0</v>
      </c>
      <c r="Q207" s="187">
        <v>0</v>
      </c>
      <c r="R207" s="187">
        <f>Q207*H207</f>
        <v>0</v>
      </c>
      <c r="S207" s="187">
        <v>0</v>
      </c>
      <c r="T207" s="188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189" t="s">
        <v>164</v>
      </c>
      <c r="AT207" s="189" t="s">
        <v>191</v>
      </c>
      <c r="AU207" s="189" t="s">
        <v>82</v>
      </c>
      <c r="AY207" s="17" t="s">
        <v>141</v>
      </c>
      <c r="BE207" s="190">
        <f>IF(N207="základní",J207,0)</f>
        <v>0</v>
      </c>
      <c r="BF207" s="190">
        <f>IF(N207="snížená",J207,0)</f>
        <v>0</v>
      </c>
      <c r="BG207" s="190">
        <f>IF(N207="zákl. přenesená",J207,0)</f>
        <v>0</v>
      </c>
      <c r="BH207" s="190">
        <f>IF(N207="sníž. přenesená",J207,0)</f>
        <v>0</v>
      </c>
      <c r="BI207" s="190">
        <f>IF(N207="nulová",J207,0)</f>
        <v>0</v>
      </c>
      <c r="BJ207" s="17" t="s">
        <v>80</v>
      </c>
      <c r="BK207" s="190">
        <f>ROUND(I207*H207,2)</f>
        <v>0</v>
      </c>
      <c r="BL207" s="17" t="s">
        <v>148</v>
      </c>
      <c r="BM207" s="189" t="s">
        <v>294</v>
      </c>
    </row>
    <row r="208" s="2" customFormat="1">
      <c r="A208" s="36"/>
      <c r="B208" s="37"/>
      <c r="C208" s="36"/>
      <c r="D208" s="191" t="s">
        <v>149</v>
      </c>
      <c r="E208" s="36"/>
      <c r="F208" s="192" t="s">
        <v>638</v>
      </c>
      <c r="G208" s="36"/>
      <c r="H208" s="36"/>
      <c r="I208" s="193"/>
      <c r="J208" s="36"/>
      <c r="K208" s="36"/>
      <c r="L208" s="37"/>
      <c r="M208" s="194"/>
      <c r="N208" s="195"/>
      <c r="O208" s="75"/>
      <c r="P208" s="75"/>
      <c r="Q208" s="75"/>
      <c r="R208" s="75"/>
      <c r="S208" s="75"/>
      <c r="T208" s="76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T208" s="17" t="s">
        <v>149</v>
      </c>
      <c r="AU208" s="17" t="s">
        <v>82</v>
      </c>
    </row>
    <row r="209" s="2" customFormat="1" ht="16.5" customHeight="1">
      <c r="A209" s="36"/>
      <c r="B209" s="177"/>
      <c r="C209" s="212" t="s">
        <v>216</v>
      </c>
      <c r="D209" s="212" t="s">
        <v>191</v>
      </c>
      <c r="E209" s="213" t="s">
        <v>639</v>
      </c>
      <c r="F209" s="214" t="s">
        <v>640</v>
      </c>
      <c r="G209" s="215" t="s">
        <v>225</v>
      </c>
      <c r="H209" s="216">
        <v>632</v>
      </c>
      <c r="I209" s="217"/>
      <c r="J209" s="218">
        <f>ROUND(I209*H209,2)</f>
        <v>0</v>
      </c>
      <c r="K209" s="214" t="s">
        <v>605</v>
      </c>
      <c r="L209" s="219"/>
      <c r="M209" s="220" t="s">
        <v>1</v>
      </c>
      <c r="N209" s="221" t="s">
        <v>38</v>
      </c>
      <c r="O209" s="75"/>
      <c r="P209" s="187">
        <f>O209*H209</f>
        <v>0</v>
      </c>
      <c r="Q209" s="187">
        <v>0</v>
      </c>
      <c r="R209" s="187">
        <f>Q209*H209</f>
        <v>0</v>
      </c>
      <c r="S209" s="187">
        <v>0</v>
      </c>
      <c r="T209" s="188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189" t="s">
        <v>164</v>
      </c>
      <c r="AT209" s="189" t="s">
        <v>191</v>
      </c>
      <c r="AU209" s="189" t="s">
        <v>82</v>
      </c>
      <c r="AY209" s="17" t="s">
        <v>141</v>
      </c>
      <c r="BE209" s="190">
        <f>IF(N209="základní",J209,0)</f>
        <v>0</v>
      </c>
      <c r="BF209" s="190">
        <f>IF(N209="snížená",J209,0)</f>
        <v>0</v>
      </c>
      <c r="BG209" s="190">
        <f>IF(N209="zákl. přenesená",J209,0)</f>
        <v>0</v>
      </c>
      <c r="BH209" s="190">
        <f>IF(N209="sníž. přenesená",J209,0)</f>
        <v>0</v>
      </c>
      <c r="BI209" s="190">
        <f>IF(N209="nulová",J209,0)</f>
        <v>0</v>
      </c>
      <c r="BJ209" s="17" t="s">
        <v>80</v>
      </c>
      <c r="BK209" s="190">
        <f>ROUND(I209*H209,2)</f>
        <v>0</v>
      </c>
      <c r="BL209" s="17" t="s">
        <v>148</v>
      </c>
      <c r="BM209" s="189" t="s">
        <v>297</v>
      </c>
    </row>
    <row r="210" s="2" customFormat="1">
      <c r="A210" s="36"/>
      <c r="B210" s="37"/>
      <c r="C210" s="36"/>
      <c r="D210" s="191" t="s">
        <v>149</v>
      </c>
      <c r="E210" s="36"/>
      <c r="F210" s="192" t="s">
        <v>640</v>
      </c>
      <c r="G210" s="36"/>
      <c r="H210" s="36"/>
      <c r="I210" s="193"/>
      <c r="J210" s="36"/>
      <c r="K210" s="36"/>
      <c r="L210" s="37"/>
      <c r="M210" s="194"/>
      <c r="N210" s="195"/>
      <c r="O210" s="75"/>
      <c r="P210" s="75"/>
      <c r="Q210" s="75"/>
      <c r="R210" s="75"/>
      <c r="S210" s="75"/>
      <c r="T210" s="76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T210" s="17" t="s">
        <v>149</v>
      </c>
      <c r="AU210" s="17" t="s">
        <v>82</v>
      </c>
    </row>
    <row r="211" s="2" customFormat="1" ht="24.15" customHeight="1">
      <c r="A211" s="36"/>
      <c r="B211" s="177"/>
      <c r="C211" s="178" t="s">
        <v>301</v>
      </c>
      <c r="D211" s="178" t="s">
        <v>143</v>
      </c>
      <c r="E211" s="179" t="s">
        <v>641</v>
      </c>
      <c r="F211" s="180" t="s">
        <v>642</v>
      </c>
      <c r="G211" s="181" t="s">
        <v>626</v>
      </c>
      <c r="H211" s="182">
        <v>0.017999999999999999</v>
      </c>
      <c r="I211" s="183"/>
      <c r="J211" s="184">
        <f>ROUND(I211*H211,2)</f>
        <v>0</v>
      </c>
      <c r="K211" s="180" t="s">
        <v>605</v>
      </c>
      <c r="L211" s="37"/>
      <c r="M211" s="185" t="s">
        <v>1</v>
      </c>
      <c r="N211" s="186" t="s">
        <v>38</v>
      </c>
      <c r="O211" s="75"/>
      <c r="P211" s="187">
        <f>O211*H211</f>
        <v>0</v>
      </c>
      <c r="Q211" s="187">
        <v>0</v>
      </c>
      <c r="R211" s="187">
        <f>Q211*H211</f>
        <v>0</v>
      </c>
      <c r="S211" s="187">
        <v>0</v>
      </c>
      <c r="T211" s="188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189" t="s">
        <v>148</v>
      </c>
      <c r="AT211" s="189" t="s">
        <v>143</v>
      </c>
      <c r="AU211" s="189" t="s">
        <v>82</v>
      </c>
      <c r="AY211" s="17" t="s">
        <v>141</v>
      </c>
      <c r="BE211" s="190">
        <f>IF(N211="základní",J211,0)</f>
        <v>0</v>
      </c>
      <c r="BF211" s="190">
        <f>IF(N211="snížená",J211,0)</f>
        <v>0</v>
      </c>
      <c r="BG211" s="190">
        <f>IF(N211="zákl. přenesená",J211,0)</f>
        <v>0</v>
      </c>
      <c r="BH211" s="190">
        <f>IF(N211="sníž. přenesená",J211,0)</f>
        <v>0</v>
      </c>
      <c r="BI211" s="190">
        <f>IF(N211="nulová",J211,0)</f>
        <v>0</v>
      </c>
      <c r="BJ211" s="17" t="s">
        <v>80</v>
      </c>
      <c r="BK211" s="190">
        <f>ROUND(I211*H211,2)</f>
        <v>0</v>
      </c>
      <c r="BL211" s="17" t="s">
        <v>148</v>
      </c>
      <c r="BM211" s="189" t="s">
        <v>304</v>
      </c>
    </row>
    <row r="212" s="2" customFormat="1">
      <c r="A212" s="36"/>
      <c r="B212" s="37"/>
      <c r="C212" s="36"/>
      <c r="D212" s="191" t="s">
        <v>149</v>
      </c>
      <c r="E212" s="36"/>
      <c r="F212" s="192" t="s">
        <v>642</v>
      </c>
      <c r="G212" s="36"/>
      <c r="H212" s="36"/>
      <c r="I212" s="193"/>
      <c r="J212" s="36"/>
      <c r="K212" s="36"/>
      <c r="L212" s="37"/>
      <c r="M212" s="194"/>
      <c r="N212" s="195"/>
      <c r="O212" s="75"/>
      <c r="P212" s="75"/>
      <c r="Q212" s="75"/>
      <c r="R212" s="75"/>
      <c r="S212" s="75"/>
      <c r="T212" s="76"/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T212" s="17" t="s">
        <v>149</v>
      </c>
      <c r="AU212" s="17" t="s">
        <v>82</v>
      </c>
    </row>
    <row r="213" s="13" customFormat="1">
      <c r="A213" s="13"/>
      <c r="B213" s="196"/>
      <c r="C213" s="13"/>
      <c r="D213" s="191" t="s">
        <v>150</v>
      </c>
      <c r="E213" s="197" t="s">
        <v>1</v>
      </c>
      <c r="F213" s="198" t="s">
        <v>822</v>
      </c>
      <c r="G213" s="13"/>
      <c r="H213" s="199">
        <v>0.017999999999999999</v>
      </c>
      <c r="I213" s="200"/>
      <c r="J213" s="13"/>
      <c r="K213" s="13"/>
      <c r="L213" s="196"/>
      <c r="M213" s="201"/>
      <c r="N213" s="202"/>
      <c r="O213" s="202"/>
      <c r="P213" s="202"/>
      <c r="Q213" s="202"/>
      <c r="R213" s="202"/>
      <c r="S213" s="202"/>
      <c r="T213" s="20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197" t="s">
        <v>150</v>
      </c>
      <c r="AU213" s="197" t="s">
        <v>82</v>
      </c>
      <c r="AV213" s="13" t="s">
        <v>82</v>
      </c>
      <c r="AW213" s="13" t="s">
        <v>30</v>
      </c>
      <c r="AX213" s="13" t="s">
        <v>73</v>
      </c>
      <c r="AY213" s="197" t="s">
        <v>141</v>
      </c>
    </row>
    <row r="214" s="14" customFormat="1">
      <c r="A214" s="14"/>
      <c r="B214" s="204"/>
      <c r="C214" s="14"/>
      <c r="D214" s="191" t="s">
        <v>150</v>
      </c>
      <c r="E214" s="205" t="s">
        <v>1</v>
      </c>
      <c r="F214" s="206" t="s">
        <v>153</v>
      </c>
      <c r="G214" s="14"/>
      <c r="H214" s="207">
        <v>0.017999999999999999</v>
      </c>
      <c r="I214" s="208"/>
      <c r="J214" s="14"/>
      <c r="K214" s="14"/>
      <c r="L214" s="204"/>
      <c r="M214" s="209"/>
      <c r="N214" s="210"/>
      <c r="O214" s="210"/>
      <c r="P214" s="210"/>
      <c r="Q214" s="210"/>
      <c r="R214" s="210"/>
      <c r="S214" s="210"/>
      <c r="T214" s="211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05" t="s">
        <v>150</v>
      </c>
      <c r="AU214" s="205" t="s">
        <v>82</v>
      </c>
      <c r="AV214" s="14" t="s">
        <v>148</v>
      </c>
      <c r="AW214" s="14" t="s">
        <v>30</v>
      </c>
      <c r="AX214" s="14" t="s">
        <v>80</v>
      </c>
      <c r="AY214" s="205" t="s">
        <v>141</v>
      </c>
    </row>
    <row r="215" s="2" customFormat="1" ht="24.15" customHeight="1">
      <c r="A215" s="36"/>
      <c r="B215" s="177"/>
      <c r="C215" s="178" t="s">
        <v>220</v>
      </c>
      <c r="D215" s="178" t="s">
        <v>143</v>
      </c>
      <c r="E215" s="179" t="s">
        <v>644</v>
      </c>
      <c r="F215" s="180" t="s">
        <v>645</v>
      </c>
      <c r="G215" s="181" t="s">
        <v>646</v>
      </c>
      <c r="H215" s="182">
        <v>4</v>
      </c>
      <c r="I215" s="183"/>
      <c r="J215" s="184">
        <f>ROUND(I215*H215,2)</f>
        <v>0</v>
      </c>
      <c r="K215" s="180" t="s">
        <v>605</v>
      </c>
      <c r="L215" s="37"/>
      <c r="M215" s="185" t="s">
        <v>1</v>
      </c>
      <c r="N215" s="186" t="s">
        <v>38</v>
      </c>
      <c r="O215" s="75"/>
      <c r="P215" s="187">
        <f>O215*H215</f>
        <v>0</v>
      </c>
      <c r="Q215" s="187">
        <v>0</v>
      </c>
      <c r="R215" s="187">
        <f>Q215*H215</f>
        <v>0</v>
      </c>
      <c r="S215" s="187">
        <v>0</v>
      </c>
      <c r="T215" s="188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189" t="s">
        <v>148</v>
      </c>
      <c r="AT215" s="189" t="s">
        <v>143</v>
      </c>
      <c r="AU215" s="189" t="s">
        <v>82</v>
      </c>
      <c r="AY215" s="17" t="s">
        <v>141</v>
      </c>
      <c r="BE215" s="190">
        <f>IF(N215="základní",J215,0)</f>
        <v>0</v>
      </c>
      <c r="BF215" s="190">
        <f>IF(N215="snížená",J215,0)</f>
        <v>0</v>
      </c>
      <c r="BG215" s="190">
        <f>IF(N215="zákl. přenesená",J215,0)</f>
        <v>0</v>
      </c>
      <c r="BH215" s="190">
        <f>IF(N215="sníž. přenesená",J215,0)</f>
        <v>0</v>
      </c>
      <c r="BI215" s="190">
        <f>IF(N215="nulová",J215,0)</f>
        <v>0</v>
      </c>
      <c r="BJ215" s="17" t="s">
        <v>80</v>
      </c>
      <c r="BK215" s="190">
        <f>ROUND(I215*H215,2)</f>
        <v>0</v>
      </c>
      <c r="BL215" s="17" t="s">
        <v>148</v>
      </c>
      <c r="BM215" s="189" t="s">
        <v>307</v>
      </c>
    </row>
    <row r="216" s="2" customFormat="1">
      <c r="A216" s="36"/>
      <c r="B216" s="37"/>
      <c r="C216" s="36"/>
      <c r="D216" s="191" t="s">
        <v>149</v>
      </c>
      <c r="E216" s="36"/>
      <c r="F216" s="192" t="s">
        <v>645</v>
      </c>
      <c r="G216" s="36"/>
      <c r="H216" s="36"/>
      <c r="I216" s="193"/>
      <c r="J216" s="36"/>
      <c r="K216" s="36"/>
      <c r="L216" s="37"/>
      <c r="M216" s="194"/>
      <c r="N216" s="195"/>
      <c r="O216" s="75"/>
      <c r="P216" s="75"/>
      <c r="Q216" s="75"/>
      <c r="R216" s="75"/>
      <c r="S216" s="75"/>
      <c r="T216" s="76"/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T216" s="17" t="s">
        <v>149</v>
      </c>
      <c r="AU216" s="17" t="s">
        <v>82</v>
      </c>
    </row>
    <row r="217" s="2" customFormat="1" ht="24.15" customHeight="1">
      <c r="A217" s="36"/>
      <c r="B217" s="177"/>
      <c r="C217" s="178" t="s">
        <v>310</v>
      </c>
      <c r="D217" s="178" t="s">
        <v>143</v>
      </c>
      <c r="E217" s="179" t="s">
        <v>647</v>
      </c>
      <c r="F217" s="180" t="s">
        <v>648</v>
      </c>
      <c r="G217" s="181" t="s">
        <v>646</v>
      </c>
      <c r="H217" s="182">
        <v>4</v>
      </c>
      <c r="I217" s="183"/>
      <c r="J217" s="184">
        <f>ROUND(I217*H217,2)</f>
        <v>0</v>
      </c>
      <c r="K217" s="180" t="s">
        <v>605</v>
      </c>
      <c r="L217" s="37"/>
      <c r="M217" s="185" t="s">
        <v>1</v>
      </c>
      <c r="N217" s="186" t="s">
        <v>38</v>
      </c>
      <c r="O217" s="75"/>
      <c r="P217" s="187">
        <f>O217*H217</f>
        <v>0</v>
      </c>
      <c r="Q217" s="187">
        <v>0</v>
      </c>
      <c r="R217" s="187">
        <f>Q217*H217</f>
        <v>0</v>
      </c>
      <c r="S217" s="187">
        <v>0</v>
      </c>
      <c r="T217" s="188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189" t="s">
        <v>148</v>
      </c>
      <c r="AT217" s="189" t="s">
        <v>143</v>
      </c>
      <c r="AU217" s="189" t="s">
        <v>82</v>
      </c>
      <c r="AY217" s="17" t="s">
        <v>141</v>
      </c>
      <c r="BE217" s="190">
        <f>IF(N217="základní",J217,0)</f>
        <v>0</v>
      </c>
      <c r="BF217" s="190">
        <f>IF(N217="snížená",J217,0)</f>
        <v>0</v>
      </c>
      <c r="BG217" s="190">
        <f>IF(N217="zákl. přenesená",J217,0)</f>
        <v>0</v>
      </c>
      <c r="BH217" s="190">
        <f>IF(N217="sníž. přenesená",J217,0)</f>
        <v>0</v>
      </c>
      <c r="BI217" s="190">
        <f>IF(N217="nulová",J217,0)</f>
        <v>0</v>
      </c>
      <c r="BJ217" s="17" t="s">
        <v>80</v>
      </c>
      <c r="BK217" s="190">
        <f>ROUND(I217*H217,2)</f>
        <v>0</v>
      </c>
      <c r="BL217" s="17" t="s">
        <v>148</v>
      </c>
      <c r="BM217" s="189" t="s">
        <v>313</v>
      </c>
    </row>
    <row r="218" s="2" customFormat="1">
      <c r="A218" s="36"/>
      <c r="B218" s="37"/>
      <c r="C218" s="36"/>
      <c r="D218" s="191" t="s">
        <v>149</v>
      </c>
      <c r="E218" s="36"/>
      <c r="F218" s="192" t="s">
        <v>648</v>
      </c>
      <c r="G218" s="36"/>
      <c r="H218" s="36"/>
      <c r="I218" s="193"/>
      <c r="J218" s="36"/>
      <c r="K218" s="36"/>
      <c r="L218" s="37"/>
      <c r="M218" s="194"/>
      <c r="N218" s="195"/>
      <c r="O218" s="75"/>
      <c r="P218" s="75"/>
      <c r="Q218" s="75"/>
      <c r="R218" s="75"/>
      <c r="S218" s="75"/>
      <c r="T218" s="76"/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T218" s="17" t="s">
        <v>149</v>
      </c>
      <c r="AU218" s="17" t="s">
        <v>82</v>
      </c>
    </row>
    <row r="219" s="2" customFormat="1" ht="37.8" customHeight="1">
      <c r="A219" s="36"/>
      <c r="B219" s="177"/>
      <c r="C219" s="178" t="s">
        <v>226</v>
      </c>
      <c r="D219" s="178" t="s">
        <v>143</v>
      </c>
      <c r="E219" s="179" t="s">
        <v>649</v>
      </c>
      <c r="F219" s="180" t="s">
        <v>650</v>
      </c>
      <c r="G219" s="181" t="s">
        <v>159</v>
      </c>
      <c r="H219" s="182">
        <v>250</v>
      </c>
      <c r="I219" s="183"/>
      <c r="J219" s="184">
        <f>ROUND(I219*H219,2)</f>
        <v>0</v>
      </c>
      <c r="K219" s="180" t="s">
        <v>1</v>
      </c>
      <c r="L219" s="37"/>
      <c r="M219" s="185" t="s">
        <v>1</v>
      </c>
      <c r="N219" s="186" t="s">
        <v>38</v>
      </c>
      <c r="O219" s="75"/>
      <c r="P219" s="187">
        <f>O219*H219</f>
        <v>0</v>
      </c>
      <c r="Q219" s="187">
        <v>0</v>
      </c>
      <c r="R219" s="187">
        <f>Q219*H219</f>
        <v>0</v>
      </c>
      <c r="S219" s="187">
        <v>0</v>
      </c>
      <c r="T219" s="188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189" t="s">
        <v>148</v>
      </c>
      <c r="AT219" s="189" t="s">
        <v>143</v>
      </c>
      <c r="AU219" s="189" t="s">
        <v>82</v>
      </c>
      <c r="AY219" s="17" t="s">
        <v>141</v>
      </c>
      <c r="BE219" s="190">
        <f>IF(N219="základní",J219,0)</f>
        <v>0</v>
      </c>
      <c r="BF219" s="190">
        <f>IF(N219="snížená",J219,0)</f>
        <v>0</v>
      </c>
      <c r="BG219" s="190">
        <f>IF(N219="zákl. přenesená",J219,0)</f>
        <v>0</v>
      </c>
      <c r="BH219" s="190">
        <f>IF(N219="sníž. přenesená",J219,0)</f>
        <v>0</v>
      </c>
      <c r="BI219" s="190">
        <f>IF(N219="nulová",J219,0)</f>
        <v>0</v>
      </c>
      <c r="BJ219" s="17" t="s">
        <v>80</v>
      </c>
      <c r="BK219" s="190">
        <f>ROUND(I219*H219,2)</f>
        <v>0</v>
      </c>
      <c r="BL219" s="17" t="s">
        <v>148</v>
      </c>
      <c r="BM219" s="189" t="s">
        <v>317</v>
      </c>
    </row>
    <row r="220" s="2" customFormat="1">
      <c r="A220" s="36"/>
      <c r="B220" s="37"/>
      <c r="C220" s="36"/>
      <c r="D220" s="191" t="s">
        <v>149</v>
      </c>
      <c r="E220" s="36"/>
      <c r="F220" s="192" t="s">
        <v>650</v>
      </c>
      <c r="G220" s="36"/>
      <c r="H220" s="36"/>
      <c r="I220" s="193"/>
      <c r="J220" s="36"/>
      <c r="K220" s="36"/>
      <c r="L220" s="37"/>
      <c r="M220" s="194"/>
      <c r="N220" s="195"/>
      <c r="O220" s="75"/>
      <c r="P220" s="75"/>
      <c r="Q220" s="75"/>
      <c r="R220" s="75"/>
      <c r="S220" s="75"/>
      <c r="T220" s="76"/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T220" s="17" t="s">
        <v>149</v>
      </c>
      <c r="AU220" s="17" t="s">
        <v>82</v>
      </c>
    </row>
    <row r="221" s="2" customFormat="1" ht="37.8" customHeight="1">
      <c r="A221" s="36"/>
      <c r="B221" s="177"/>
      <c r="C221" s="178" t="s">
        <v>322</v>
      </c>
      <c r="D221" s="178" t="s">
        <v>143</v>
      </c>
      <c r="E221" s="179" t="s">
        <v>651</v>
      </c>
      <c r="F221" s="180" t="s">
        <v>652</v>
      </c>
      <c r="G221" s="181" t="s">
        <v>159</v>
      </c>
      <c r="H221" s="182">
        <v>250</v>
      </c>
      <c r="I221" s="183"/>
      <c r="J221" s="184">
        <f>ROUND(I221*H221,2)</f>
        <v>0</v>
      </c>
      <c r="K221" s="180" t="s">
        <v>1</v>
      </c>
      <c r="L221" s="37"/>
      <c r="M221" s="185" t="s">
        <v>1</v>
      </c>
      <c r="N221" s="186" t="s">
        <v>38</v>
      </c>
      <c r="O221" s="75"/>
      <c r="P221" s="187">
        <f>O221*H221</f>
        <v>0</v>
      </c>
      <c r="Q221" s="187">
        <v>0</v>
      </c>
      <c r="R221" s="187">
        <f>Q221*H221</f>
        <v>0</v>
      </c>
      <c r="S221" s="187">
        <v>0</v>
      </c>
      <c r="T221" s="188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189" t="s">
        <v>148</v>
      </c>
      <c r="AT221" s="189" t="s">
        <v>143</v>
      </c>
      <c r="AU221" s="189" t="s">
        <v>82</v>
      </c>
      <c r="AY221" s="17" t="s">
        <v>141</v>
      </c>
      <c r="BE221" s="190">
        <f>IF(N221="základní",J221,0)</f>
        <v>0</v>
      </c>
      <c r="BF221" s="190">
        <f>IF(N221="snížená",J221,0)</f>
        <v>0</v>
      </c>
      <c r="BG221" s="190">
        <f>IF(N221="zákl. přenesená",J221,0)</f>
        <v>0</v>
      </c>
      <c r="BH221" s="190">
        <f>IF(N221="sníž. přenesená",J221,0)</f>
        <v>0</v>
      </c>
      <c r="BI221" s="190">
        <f>IF(N221="nulová",J221,0)</f>
        <v>0</v>
      </c>
      <c r="BJ221" s="17" t="s">
        <v>80</v>
      </c>
      <c r="BK221" s="190">
        <f>ROUND(I221*H221,2)</f>
        <v>0</v>
      </c>
      <c r="BL221" s="17" t="s">
        <v>148</v>
      </c>
      <c r="BM221" s="189" t="s">
        <v>325</v>
      </c>
    </row>
    <row r="222" s="2" customFormat="1">
      <c r="A222" s="36"/>
      <c r="B222" s="37"/>
      <c r="C222" s="36"/>
      <c r="D222" s="191" t="s">
        <v>149</v>
      </c>
      <c r="E222" s="36"/>
      <c r="F222" s="192" t="s">
        <v>652</v>
      </c>
      <c r="G222" s="36"/>
      <c r="H222" s="36"/>
      <c r="I222" s="193"/>
      <c r="J222" s="36"/>
      <c r="K222" s="36"/>
      <c r="L222" s="37"/>
      <c r="M222" s="194"/>
      <c r="N222" s="195"/>
      <c r="O222" s="75"/>
      <c r="P222" s="75"/>
      <c r="Q222" s="75"/>
      <c r="R222" s="75"/>
      <c r="S222" s="75"/>
      <c r="T222" s="76"/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T222" s="17" t="s">
        <v>149</v>
      </c>
      <c r="AU222" s="17" t="s">
        <v>82</v>
      </c>
    </row>
    <row r="223" s="12" customFormat="1" ht="22.8" customHeight="1">
      <c r="A223" s="12"/>
      <c r="B223" s="164"/>
      <c r="C223" s="12"/>
      <c r="D223" s="165" t="s">
        <v>72</v>
      </c>
      <c r="E223" s="175" t="s">
        <v>424</v>
      </c>
      <c r="F223" s="175" t="s">
        <v>425</v>
      </c>
      <c r="G223" s="12"/>
      <c r="H223" s="12"/>
      <c r="I223" s="167"/>
      <c r="J223" s="176">
        <f>BK223</f>
        <v>0</v>
      </c>
      <c r="K223" s="12"/>
      <c r="L223" s="164"/>
      <c r="M223" s="169"/>
      <c r="N223" s="170"/>
      <c r="O223" s="170"/>
      <c r="P223" s="171">
        <f>SUM(P224:P236)</f>
        <v>0</v>
      </c>
      <c r="Q223" s="170"/>
      <c r="R223" s="171">
        <f>SUM(R224:R236)</f>
        <v>0</v>
      </c>
      <c r="S223" s="170"/>
      <c r="T223" s="172">
        <f>SUM(T224:T236)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165" t="s">
        <v>80</v>
      </c>
      <c r="AT223" s="173" t="s">
        <v>72</v>
      </c>
      <c r="AU223" s="173" t="s">
        <v>80</v>
      </c>
      <c r="AY223" s="165" t="s">
        <v>141</v>
      </c>
      <c r="BK223" s="174">
        <f>SUM(BK224:BK236)</f>
        <v>0</v>
      </c>
    </row>
    <row r="224" s="2" customFormat="1" ht="24.15" customHeight="1">
      <c r="A224" s="36"/>
      <c r="B224" s="177"/>
      <c r="C224" s="178" t="s">
        <v>230</v>
      </c>
      <c r="D224" s="178" t="s">
        <v>143</v>
      </c>
      <c r="E224" s="179" t="s">
        <v>653</v>
      </c>
      <c r="F224" s="180" t="s">
        <v>654</v>
      </c>
      <c r="G224" s="181" t="s">
        <v>194</v>
      </c>
      <c r="H224" s="182">
        <v>78.921000000000006</v>
      </c>
      <c r="I224" s="183"/>
      <c r="J224" s="184">
        <f>ROUND(I224*H224,2)</f>
        <v>0</v>
      </c>
      <c r="K224" s="180" t="s">
        <v>1</v>
      </c>
      <c r="L224" s="37"/>
      <c r="M224" s="185" t="s">
        <v>1</v>
      </c>
      <c r="N224" s="186" t="s">
        <v>38</v>
      </c>
      <c r="O224" s="75"/>
      <c r="P224" s="187">
        <f>O224*H224</f>
        <v>0</v>
      </c>
      <c r="Q224" s="187">
        <v>0</v>
      </c>
      <c r="R224" s="187">
        <f>Q224*H224</f>
        <v>0</v>
      </c>
      <c r="S224" s="187">
        <v>0</v>
      </c>
      <c r="T224" s="188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189" t="s">
        <v>148</v>
      </c>
      <c r="AT224" s="189" t="s">
        <v>143</v>
      </c>
      <c r="AU224" s="189" t="s">
        <v>82</v>
      </c>
      <c r="AY224" s="17" t="s">
        <v>141</v>
      </c>
      <c r="BE224" s="190">
        <f>IF(N224="základní",J224,0)</f>
        <v>0</v>
      </c>
      <c r="BF224" s="190">
        <f>IF(N224="snížená",J224,0)</f>
        <v>0</v>
      </c>
      <c r="BG224" s="190">
        <f>IF(N224="zákl. přenesená",J224,0)</f>
        <v>0</v>
      </c>
      <c r="BH224" s="190">
        <f>IF(N224="sníž. přenesená",J224,0)</f>
        <v>0</v>
      </c>
      <c r="BI224" s="190">
        <f>IF(N224="nulová",J224,0)</f>
        <v>0</v>
      </c>
      <c r="BJ224" s="17" t="s">
        <v>80</v>
      </c>
      <c r="BK224" s="190">
        <f>ROUND(I224*H224,2)</f>
        <v>0</v>
      </c>
      <c r="BL224" s="17" t="s">
        <v>148</v>
      </c>
      <c r="BM224" s="189" t="s">
        <v>329</v>
      </c>
    </row>
    <row r="225" s="2" customFormat="1">
      <c r="A225" s="36"/>
      <c r="B225" s="37"/>
      <c r="C225" s="36"/>
      <c r="D225" s="191" t="s">
        <v>149</v>
      </c>
      <c r="E225" s="36"/>
      <c r="F225" s="192" t="s">
        <v>654</v>
      </c>
      <c r="G225" s="36"/>
      <c r="H225" s="36"/>
      <c r="I225" s="193"/>
      <c r="J225" s="36"/>
      <c r="K225" s="36"/>
      <c r="L225" s="37"/>
      <c r="M225" s="194"/>
      <c r="N225" s="195"/>
      <c r="O225" s="75"/>
      <c r="P225" s="75"/>
      <c r="Q225" s="75"/>
      <c r="R225" s="75"/>
      <c r="S225" s="75"/>
      <c r="T225" s="76"/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T225" s="17" t="s">
        <v>149</v>
      </c>
      <c r="AU225" s="17" t="s">
        <v>82</v>
      </c>
    </row>
    <row r="226" s="2" customFormat="1" ht="24.15" customHeight="1">
      <c r="A226" s="36"/>
      <c r="B226" s="177"/>
      <c r="C226" s="178" t="s">
        <v>330</v>
      </c>
      <c r="D226" s="178" t="s">
        <v>143</v>
      </c>
      <c r="E226" s="179" t="s">
        <v>655</v>
      </c>
      <c r="F226" s="180" t="s">
        <v>656</v>
      </c>
      <c r="G226" s="181" t="s">
        <v>194</v>
      </c>
      <c r="H226" s="182">
        <v>1180.335</v>
      </c>
      <c r="I226" s="183"/>
      <c r="J226" s="184">
        <f>ROUND(I226*H226,2)</f>
        <v>0</v>
      </c>
      <c r="K226" s="180" t="s">
        <v>1</v>
      </c>
      <c r="L226" s="37"/>
      <c r="M226" s="185" t="s">
        <v>1</v>
      </c>
      <c r="N226" s="186" t="s">
        <v>38</v>
      </c>
      <c r="O226" s="75"/>
      <c r="P226" s="187">
        <f>O226*H226</f>
        <v>0</v>
      </c>
      <c r="Q226" s="187">
        <v>0</v>
      </c>
      <c r="R226" s="187">
        <f>Q226*H226</f>
        <v>0</v>
      </c>
      <c r="S226" s="187">
        <v>0</v>
      </c>
      <c r="T226" s="188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189" t="s">
        <v>148</v>
      </c>
      <c r="AT226" s="189" t="s">
        <v>143</v>
      </c>
      <c r="AU226" s="189" t="s">
        <v>82</v>
      </c>
      <c r="AY226" s="17" t="s">
        <v>141</v>
      </c>
      <c r="BE226" s="190">
        <f>IF(N226="základní",J226,0)</f>
        <v>0</v>
      </c>
      <c r="BF226" s="190">
        <f>IF(N226="snížená",J226,0)</f>
        <v>0</v>
      </c>
      <c r="BG226" s="190">
        <f>IF(N226="zákl. přenesená",J226,0)</f>
        <v>0</v>
      </c>
      <c r="BH226" s="190">
        <f>IF(N226="sníž. přenesená",J226,0)</f>
        <v>0</v>
      </c>
      <c r="BI226" s="190">
        <f>IF(N226="nulová",J226,0)</f>
        <v>0</v>
      </c>
      <c r="BJ226" s="17" t="s">
        <v>80</v>
      </c>
      <c r="BK226" s="190">
        <f>ROUND(I226*H226,2)</f>
        <v>0</v>
      </c>
      <c r="BL226" s="17" t="s">
        <v>148</v>
      </c>
      <c r="BM226" s="189" t="s">
        <v>333</v>
      </c>
    </row>
    <row r="227" s="2" customFormat="1">
      <c r="A227" s="36"/>
      <c r="B227" s="37"/>
      <c r="C227" s="36"/>
      <c r="D227" s="191" t="s">
        <v>149</v>
      </c>
      <c r="E227" s="36"/>
      <c r="F227" s="192" t="s">
        <v>656</v>
      </c>
      <c r="G227" s="36"/>
      <c r="H227" s="36"/>
      <c r="I227" s="193"/>
      <c r="J227" s="36"/>
      <c r="K227" s="36"/>
      <c r="L227" s="37"/>
      <c r="M227" s="194"/>
      <c r="N227" s="195"/>
      <c r="O227" s="75"/>
      <c r="P227" s="75"/>
      <c r="Q227" s="75"/>
      <c r="R227" s="75"/>
      <c r="S227" s="75"/>
      <c r="T227" s="76"/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T227" s="17" t="s">
        <v>149</v>
      </c>
      <c r="AU227" s="17" t="s">
        <v>82</v>
      </c>
    </row>
    <row r="228" s="2" customFormat="1" ht="24.15" customHeight="1">
      <c r="A228" s="36"/>
      <c r="B228" s="177"/>
      <c r="C228" s="178" t="s">
        <v>234</v>
      </c>
      <c r="D228" s="178" t="s">
        <v>143</v>
      </c>
      <c r="E228" s="179" t="s">
        <v>442</v>
      </c>
      <c r="F228" s="180" t="s">
        <v>443</v>
      </c>
      <c r="G228" s="181" t="s">
        <v>194</v>
      </c>
      <c r="H228" s="182">
        <v>78.921000000000006</v>
      </c>
      <c r="I228" s="183"/>
      <c r="J228" s="184">
        <f>ROUND(I228*H228,2)</f>
        <v>0</v>
      </c>
      <c r="K228" s="180" t="s">
        <v>1</v>
      </c>
      <c r="L228" s="37"/>
      <c r="M228" s="185" t="s">
        <v>1</v>
      </c>
      <c r="N228" s="186" t="s">
        <v>38</v>
      </c>
      <c r="O228" s="75"/>
      <c r="P228" s="187">
        <f>O228*H228</f>
        <v>0</v>
      </c>
      <c r="Q228" s="187">
        <v>0</v>
      </c>
      <c r="R228" s="187">
        <f>Q228*H228</f>
        <v>0</v>
      </c>
      <c r="S228" s="187">
        <v>0</v>
      </c>
      <c r="T228" s="188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189" t="s">
        <v>148</v>
      </c>
      <c r="AT228" s="189" t="s">
        <v>143</v>
      </c>
      <c r="AU228" s="189" t="s">
        <v>82</v>
      </c>
      <c r="AY228" s="17" t="s">
        <v>141</v>
      </c>
      <c r="BE228" s="190">
        <f>IF(N228="základní",J228,0)</f>
        <v>0</v>
      </c>
      <c r="BF228" s="190">
        <f>IF(N228="snížená",J228,0)</f>
        <v>0</v>
      </c>
      <c r="BG228" s="190">
        <f>IF(N228="zákl. přenesená",J228,0)</f>
        <v>0</v>
      </c>
      <c r="BH228" s="190">
        <f>IF(N228="sníž. přenesená",J228,0)</f>
        <v>0</v>
      </c>
      <c r="BI228" s="190">
        <f>IF(N228="nulová",J228,0)</f>
        <v>0</v>
      </c>
      <c r="BJ228" s="17" t="s">
        <v>80</v>
      </c>
      <c r="BK228" s="190">
        <f>ROUND(I228*H228,2)</f>
        <v>0</v>
      </c>
      <c r="BL228" s="17" t="s">
        <v>148</v>
      </c>
      <c r="BM228" s="189" t="s">
        <v>339</v>
      </c>
    </row>
    <row r="229" s="2" customFormat="1">
      <c r="A229" s="36"/>
      <c r="B229" s="37"/>
      <c r="C229" s="36"/>
      <c r="D229" s="191" t="s">
        <v>149</v>
      </c>
      <c r="E229" s="36"/>
      <c r="F229" s="192" t="s">
        <v>443</v>
      </c>
      <c r="G229" s="36"/>
      <c r="H229" s="36"/>
      <c r="I229" s="193"/>
      <c r="J229" s="36"/>
      <c r="K229" s="36"/>
      <c r="L229" s="37"/>
      <c r="M229" s="194"/>
      <c r="N229" s="195"/>
      <c r="O229" s="75"/>
      <c r="P229" s="75"/>
      <c r="Q229" s="75"/>
      <c r="R229" s="75"/>
      <c r="S229" s="75"/>
      <c r="T229" s="76"/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T229" s="17" t="s">
        <v>149</v>
      </c>
      <c r="AU229" s="17" t="s">
        <v>82</v>
      </c>
    </row>
    <row r="230" s="2" customFormat="1" ht="24.15" customHeight="1">
      <c r="A230" s="36"/>
      <c r="B230" s="177"/>
      <c r="C230" s="178" t="s">
        <v>341</v>
      </c>
      <c r="D230" s="178" t="s">
        <v>143</v>
      </c>
      <c r="E230" s="179" t="s">
        <v>446</v>
      </c>
      <c r="F230" s="180" t="s">
        <v>447</v>
      </c>
      <c r="G230" s="181" t="s">
        <v>194</v>
      </c>
      <c r="H230" s="182">
        <v>78.921000000000006</v>
      </c>
      <c r="I230" s="183"/>
      <c r="J230" s="184">
        <f>ROUND(I230*H230,2)</f>
        <v>0</v>
      </c>
      <c r="K230" s="180" t="s">
        <v>1</v>
      </c>
      <c r="L230" s="37"/>
      <c r="M230" s="185" t="s">
        <v>1</v>
      </c>
      <c r="N230" s="186" t="s">
        <v>38</v>
      </c>
      <c r="O230" s="75"/>
      <c r="P230" s="187">
        <f>O230*H230</f>
        <v>0</v>
      </c>
      <c r="Q230" s="187">
        <v>0</v>
      </c>
      <c r="R230" s="187">
        <f>Q230*H230</f>
        <v>0</v>
      </c>
      <c r="S230" s="187">
        <v>0</v>
      </c>
      <c r="T230" s="188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189" t="s">
        <v>148</v>
      </c>
      <c r="AT230" s="189" t="s">
        <v>143</v>
      </c>
      <c r="AU230" s="189" t="s">
        <v>82</v>
      </c>
      <c r="AY230" s="17" t="s">
        <v>141</v>
      </c>
      <c r="BE230" s="190">
        <f>IF(N230="základní",J230,0)</f>
        <v>0</v>
      </c>
      <c r="BF230" s="190">
        <f>IF(N230="snížená",J230,0)</f>
        <v>0</v>
      </c>
      <c r="BG230" s="190">
        <f>IF(N230="zákl. přenesená",J230,0)</f>
        <v>0</v>
      </c>
      <c r="BH230" s="190">
        <f>IF(N230="sníž. přenesená",J230,0)</f>
        <v>0</v>
      </c>
      <c r="BI230" s="190">
        <f>IF(N230="nulová",J230,0)</f>
        <v>0</v>
      </c>
      <c r="BJ230" s="17" t="s">
        <v>80</v>
      </c>
      <c r="BK230" s="190">
        <f>ROUND(I230*H230,2)</f>
        <v>0</v>
      </c>
      <c r="BL230" s="17" t="s">
        <v>148</v>
      </c>
      <c r="BM230" s="189" t="s">
        <v>344</v>
      </c>
    </row>
    <row r="231" s="2" customFormat="1">
      <c r="A231" s="36"/>
      <c r="B231" s="37"/>
      <c r="C231" s="36"/>
      <c r="D231" s="191" t="s">
        <v>149</v>
      </c>
      <c r="E231" s="36"/>
      <c r="F231" s="192" t="s">
        <v>447</v>
      </c>
      <c r="G231" s="36"/>
      <c r="H231" s="36"/>
      <c r="I231" s="193"/>
      <c r="J231" s="36"/>
      <c r="K231" s="36"/>
      <c r="L231" s="37"/>
      <c r="M231" s="194"/>
      <c r="N231" s="195"/>
      <c r="O231" s="75"/>
      <c r="P231" s="75"/>
      <c r="Q231" s="75"/>
      <c r="R231" s="75"/>
      <c r="S231" s="75"/>
      <c r="T231" s="76"/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T231" s="17" t="s">
        <v>149</v>
      </c>
      <c r="AU231" s="17" t="s">
        <v>82</v>
      </c>
    </row>
    <row r="232" s="2" customFormat="1" ht="21.75" customHeight="1">
      <c r="A232" s="36"/>
      <c r="B232" s="177"/>
      <c r="C232" s="178" t="s">
        <v>239</v>
      </c>
      <c r="D232" s="178" t="s">
        <v>143</v>
      </c>
      <c r="E232" s="179" t="s">
        <v>657</v>
      </c>
      <c r="F232" s="180" t="s">
        <v>658</v>
      </c>
      <c r="G232" s="181" t="s">
        <v>225</v>
      </c>
      <c r="H232" s="182">
        <v>14</v>
      </c>
      <c r="I232" s="183"/>
      <c r="J232" s="184">
        <f>ROUND(I232*H232,2)</f>
        <v>0</v>
      </c>
      <c r="K232" s="180" t="s">
        <v>1</v>
      </c>
      <c r="L232" s="37"/>
      <c r="M232" s="185" t="s">
        <v>1</v>
      </c>
      <c r="N232" s="186" t="s">
        <v>38</v>
      </c>
      <c r="O232" s="75"/>
      <c r="P232" s="187">
        <f>O232*H232</f>
        <v>0</v>
      </c>
      <c r="Q232" s="187">
        <v>0</v>
      </c>
      <c r="R232" s="187">
        <f>Q232*H232</f>
        <v>0</v>
      </c>
      <c r="S232" s="187">
        <v>0</v>
      </c>
      <c r="T232" s="188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189" t="s">
        <v>148</v>
      </c>
      <c r="AT232" s="189" t="s">
        <v>143</v>
      </c>
      <c r="AU232" s="189" t="s">
        <v>82</v>
      </c>
      <c r="AY232" s="17" t="s">
        <v>141</v>
      </c>
      <c r="BE232" s="190">
        <f>IF(N232="základní",J232,0)</f>
        <v>0</v>
      </c>
      <c r="BF232" s="190">
        <f>IF(N232="snížená",J232,0)</f>
        <v>0</v>
      </c>
      <c r="BG232" s="190">
        <f>IF(N232="zákl. přenesená",J232,0)</f>
        <v>0</v>
      </c>
      <c r="BH232" s="190">
        <f>IF(N232="sníž. přenesená",J232,0)</f>
        <v>0</v>
      </c>
      <c r="BI232" s="190">
        <f>IF(N232="nulová",J232,0)</f>
        <v>0</v>
      </c>
      <c r="BJ232" s="17" t="s">
        <v>80</v>
      </c>
      <c r="BK232" s="190">
        <f>ROUND(I232*H232,2)</f>
        <v>0</v>
      </c>
      <c r="BL232" s="17" t="s">
        <v>148</v>
      </c>
      <c r="BM232" s="189" t="s">
        <v>349</v>
      </c>
    </row>
    <row r="233" s="2" customFormat="1">
      <c r="A233" s="36"/>
      <c r="B233" s="37"/>
      <c r="C233" s="36"/>
      <c r="D233" s="191" t="s">
        <v>149</v>
      </c>
      <c r="E233" s="36"/>
      <c r="F233" s="192" t="s">
        <v>658</v>
      </c>
      <c r="G233" s="36"/>
      <c r="H233" s="36"/>
      <c r="I233" s="193"/>
      <c r="J233" s="36"/>
      <c r="K233" s="36"/>
      <c r="L233" s="37"/>
      <c r="M233" s="194"/>
      <c r="N233" s="195"/>
      <c r="O233" s="75"/>
      <c r="P233" s="75"/>
      <c r="Q233" s="75"/>
      <c r="R233" s="75"/>
      <c r="S233" s="75"/>
      <c r="T233" s="76"/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T233" s="17" t="s">
        <v>149</v>
      </c>
      <c r="AU233" s="17" t="s">
        <v>82</v>
      </c>
    </row>
    <row r="234" s="13" customFormat="1">
      <c r="A234" s="13"/>
      <c r="B234" s="196"/>
      <c r="C234" s="13"/>
      <c r="D234" s="191" t="s">
        <v>150</v>
      </c>
      <c r="E234" s="197" t="s">
        <v>1</v>
      </c>
      <c r="F234" s="198" t="s">
        <v>823</v>
      </c>
      <c r="G234" s="13"/>
      <c r="H234" s="199">
        <v>12</v>
      </c>
      <c r="I234" s="200"/>
      <c r="J234" s="13"/>
      <c r="K234" s="13"/>
      <c r="L234" s="196"/>
      <c r="M234" s="201"/>
      <c r="N234" s="202"/>
      <c r="O234" s="202"/>
      <c r="P234" s="202"/>
      <c r="Q234" s="202"/>
      <c r="R234" s="202"/>
      <c r="S234" s="202"/>
      <c r="T234" s="20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197" t="s">
        <v>150</v>
      </c>
      <c r="AU234" s="197" t="s">
        <v>82</v>
      </c>
      <c r="AV234" s="13" t="s">
        <v>82</v>
      </c>
      <c r="AW234" s="13" t="s">
        <v>30</v>
      </c>
      <c r="AX234" s="13" t="s">
        <v>73</v>
      </c>
      <c r="AY234" s="197" t="s">
        <v>141</v>
      </c>
    </row>
    <row r="235" s="13" customFormat="1">
      <c r="A235" s="13"/>
      <c r="B235" s="196"/>
      <c r="C235" s="13"/>
      <c r="D235" s="191" t="s">
        <v>150</v>
      </c>
      <c r="E235" s="197" t="s">
        <v>1</v>
      </c>
      <c r="F235" s="198" t="s">
        <v>660</v>
      </c>
      <c r="G235" s="13"/>
      <c r="H235" s="199">
        <v>2</v>
      </c>
      <c r="I235" s="200"/>
      <c r="J235" s="13"/>
      <c r="K235" s="13"/>
      <c r="L235" s="196"/>
      <c r="M235" s="201"/>
      <c r="N235" s="202"/>
      <c r="O235" s="202"/>
      <c r="P235" s="202"/>
      <c r="Q235" s="202"/>
      <c r="R235" s="202"/>
      <c r="S235" s="202"/>
      <c r="T235" s="20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197" t="s">
        <v>150</v>
      </c>
      <c r="AU235" s="197" t="s">
        <v>82</v>
      </c>
      <c r="AV235" s="13" t="s">
        <v>82</v>
      </c>
      <c r="AW235" s="13" t="s">
        <v>30</v>
      </c>
      <c r="AX235" s="13" t="s">
        <v>73</v>
      </c>
      <c r="AY235" s="197" t="s">
        <v>141</v>
      </c>
    </row>
    <row r="236" s="14" customFormat="1">
      <c r="A236" s="14"/>
      <c r="B236" s="204"/>
      <c r="C236" s="14"/>
      <c r="D236" s="191" t="s">
        <v>150</v>
      </c>
      <c r="E236" s="205" t="s">
        <v>1</v>
      </c>
      <c r="F236" s="206" t="s">
        <v>153</v>
      </c>
      <c r="G236" s="14"/>
      <c r="H236" s="207">
        <v>14</v>
      </c>
      <c r="I236" s="208"/>
      <c r="J236" s="14"/>
      <c r="K236" s="14"/>
      <c r="L236" s="204"/>
      <c r="M236" s="209"/>
      <c r="N236" s="210"/>
      <c r="O236" s="210"/>
      <c r="P236" s="210"/>
      <c r="Q236" s="210"/>
      <c r="R236" s="210"/>
      <c r="S236" s="210"/>
      <c r="T236" s="211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05" t="s">
        <v>150</v>
      </c>
      <c r="AU236" s="205" t="s">
        <v>82</v>
      </c>
      <c r="AV236" s="14" t="s">
        <v>148</v>
      </c>
      <c r="AW236" s="14" t="s">
        <v>30</v>
      </c>
      <c r="AX236" s="14" t="s">
        <v>80</v>
      </c>
      <c r="AY236" s="205" t="s">
        <v>141</v>
      </c>
    </row>
    <row r="237" s="12" customFormat="1" ht="22.8" customHeight="1">
      <c r="A237" s="12"/>
      <c r="B237" s="164"/>
      <c r="C237" s="12"/>
      <c r="D237" s="165" t="s">
        <v>72</v>
      </c>
      <c r="E237" s="175" t="s">
        <v>464</v>
      </c>
      <c r="F237" s="175" t="s">
        <v>465</v>
      </c>
      <c r="G237" s="12"/>
      <c r="H237" s="12"/>
      <c r="I237" s="167"/>
      <c r="J237" s="176">
        <f>BK237</f>
        <v>0</v>
      </c>
      <c r="K237" s="12"/>
      <c r="L237" s="164"/>
      <c r="M237" s="169"/>
      <c r="N237" s="170"/>
      <c r="O237" s="170"/>
      <c r="P237" s="171">
        <f>SUM(P238:P254)</f>
        <v>0</v>
      </c>
      <c r="Q237" s="170"/>
      <c r="R237" s="171">
        <f>SUM(R238:R254)</f>
        <v>0</v>
      </c>
      <c r="S237" s="170"/>
      <c r="T237" s="172">
        <f>SUM(T238:T254)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165" t="s">
        <v>80</v>
      </c>
      <c r="AT237" s="173" t="s">
        <v>72</v>
      </c>
      <c r="AU237" s="173" t="s">
        <v>80</v>
      </c>
      <c r="AY237" s="165" t="s">
        <v>141</v>
      </c>
      <c r="BK237" s="174">
        <f>SUM(BK238:BK254)</f>
        <v>0</v>
      </c>
    </row>
    <row r="238" s="2" customFormat="1" ht="21.75" customHeight="1">
      <c r="A238" s="36"/>
      <c r="B238" s="177"/>
      <c r="C238" s="178" t="s">
        <v>350</v>
      </c>
      <c r="D238" s="178" t="s">
        <v>143</v>
      </c>
      <c r="E238" s="179" t="s">
        <v>661</v>
      </c>
      <c r="F238" s="180" t="s">
        <v>662</v>
      </c>
      <c r="G238" s="181" t="s">
        <v>194</v>
      </c>
      <c r="H238" s="182">
        <v>31.385999999999999</v>
      </c>
      <c r="I238" s="183"/>
      <c r="J238" s="184">
        <f>ROUND(I238*H238,2)</f>
        <v>0</v>
      </c>
      <c r="K238" s="180" t="s">
        <v>1</v>
      </c>
      <c r="L238" s="37"/>
      <c r="M238" s="185" t="s">
        <v>1</v>
      </c>
      <c r="N238" s="186" t="s">
        <v>38</v>
      </c>
      <c r="O238" s="75"/>
      <c r="P238" s="187">
        <f>O238*H238</f>
        <v>0</v>
      </c>
      <c r="Q238" s="187">
        <v>0</v>
      </c>
      <c r="R238" s="187">
        <f>Q238*H238</f>
        <v>0</v>
      </c>
      <c r="S238" s="187">
        <v>0</v>
      </c>
      <c r="T238" s="188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189" t="s">
        <v>148</v>
      </c>
      <c r="AT238" s="189" t="s">
        <v>143</v>
      </c>
      <c r="AU238" s="189" t="s">
        <v>82</v>
      </c>
      <c r="AY238" s="17" t="s">
        <v>141</v>
      </c>
      <c r="BE238" s="190">
        <f>IF(N238="základní",J238,0)</f>
        <v>0</v>
      </c>
      <c r="BF238" s="190">
        <f>IF(N238="snížená",J238,0)</f>
        <v>0</v>
      </c>
      <c r="BG238" s="190">
        <f>IF(N238="zákl. přenesená",J238,0)</f>
        <v>0</v>
      </c>
      <c r="BH238" s="190">
        <f>IF(N238="sníž. přenesená",J238,0)</f>
        <v>0</v>
      </c>
      <c r="BI238" s="190">
        <f>IF(N238="nulová",J238,0)</f>
        <v>0</v>
      </c>
      <c r="BJ238" s="17" t="s">
        <v>80</v>
      </c>
      <c r="BK238" s="190">
        <f>ROUND(I238*H238,2)</f>
        <v>0</v>
      </c>
      <c r="BL238" s="17" t="s">
        <v>148</v>
      </c>
      <c r="BM238" s="189" t="s">
        <v>353</v>
      </c>
    </row>
    <row r="239" s="2" customFormat="1">
      <c r="A239" s="36"/>
      <c r="B239" s="37"/>
      <c r="C239" s="36"/>
      <c r="D239" s="191" t="s">
        <v>149</v>
      </c>
      <c r="E239" s="36"/>
      <c r="F239" s="192" t="s">
        <v>662</v>
      </c>
      <c r="G239" s="36"/>
      <c r="H239" s="36"/>
      <c r="I239" s="193"/>
      <c r="J239" s="36"/>
      <c r="K239" s="36"/>
      <c r="L239" s="37"/>
      <c r="M239" s="194"/>
      <c r="N239" s="195"/>
      <c r="O239" s="75"/>
      <c r="P239" s="75"/>
      <c r="Q239" s="75"/>
      <c r="R239" s="75"/>
      <c r="S239" s="75"/>
      <c r="T239" s="76"/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T239" s="17" t="s">
        <v>149</v>
      </c>
      <c r="AU239" s="17" t="s">
        <v>82</v>
      </c>
    </row>
    <row r="240" s="2" customFormat="1" ht="33" customHeight="1">
      <c r="A240" s="36"/>
      <c r="B240" s="177"/>
      <c r="C240" s="178" t="s">
        <v>243</v>
      </c>
      <c r="D240" s="178" t="s">
        <v>143</v>
      </c>
      <c r="E240" s="179" t="s">
        <v>663</v>
      </c>
      <c r="F240" s="180" t="s">
        <v>664</v>
      </c>
      <c r="G240" s="181" t="s">
        <v>225</v>
      </c>
      <c r="H240" s="182">
        <v>1.5</v>
      </c>
      <c r="I240" s="183"/>
      <c r="J240" s="184">
        <f>ROUND(I240*H240,2)</f>
        <v>0</v>
      </c>
      <c r="K240" s="180" t="s">
        <v>605</v>
      </c>
      <c r="L240" s="37"/>
      <c r="M240" s="185" t="s">
        <v>1</v>
      </c>
      <c r="N240" s="186" t="s">
        <v>38</v>
      </c>
      <c r="O240" s="75"/>
      <c r="P240" s="187">
        <f>O240*H240</f>
        <v>0</v>
      </c>
      <c r="Q240" s="187">
        <v>0</v>
      </c>
      <c r="R240" s="187">
        <f>Q240*H240</f>
        <v>0</v>
      </c>
      <c r="S240" s="187">
        <v>0</v>
      </c>
      <c r="T240" s="188">
        <f>S240*H240</f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189" t="s">
        <v>148</v>
      </c>
      <c r="AT240" s="189" t="s">
        <v>143</v>
      </c>
      <c r="AU240" s="189" t="s">
        <v>82</v>
      </c>
      <c r="AY240" s="17" t="s">
        <v>141</v>
      </c>
      <c r="BE240" s="190">
        <f>IF(N240="základní",J240,0)</f>
        <v>0</v>
      </c>
      <c r="BF240" s="190">
        <f>IF(N240="snížená",J240,0)</f>
        <v>0</v>
      </c>
      <c r="BG240" s="190">
        <f>IF(N240="zákl. přenesená",J240,0)</f>
        <v>0</v>
      </c>
      <c r="BH240" s="190">
        <f>IF(N240="sníž. přenesená",J240,0)</f>
        <v>0</v>
      </c>
      <c r="BI240" s="190">
        <f>IF(N240="nulová",J240,0)</f>
        <v>0</v>
      </c>
      <c r="BJ240" s="17" t="s">
        <v>80</v>
      </c>
      <c r="BK240" s="190">
        <f>ROUND(I240*H240,2)</f>
        <v>0</v>
      </c>
      <c r="BL240" s="17" t="s">
        <v>148</v>
      </c>
      <c r="BM240" s="189" t="s">
        <v>356</v>
      </c>
    </row>
    <row r="241" s="2" customFormat="1">
      <c r="A241" s="36"/>
      <c r="B241" s="37"/>
      <c r="C241" s="36"/>
      <c r="D241" s="191" t="s">
        <v>149</v>
      </c>
      <c r="E241" s="36"/>
      <c r="F241" s="192" t="s">
        <v>664</v>
      </c>
      <c r="G241" s="36"/>
      <c r="H241" s="36"/>
      <c r="I241" s="193"/>
      <c r="J241" s="36"/>
      <c r="K241" s="36"/>
      <c r="L241" s="37"/>
      <c r="M241" s="194"/>
      <c r="N241" s="195"/>
      <c r="O241" s="75"/>
      <c r="P241" s="75"/>
      <c r="Q241" s="75"/>
      <c r="R241" s="75"/>
      <c r="S241" s="75"/>
      <c r="T241" s="76"/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T241" s="17" t="s">
        <v>149</v>
      </c>
      <c r="AU241" s="17" t="s">
        <v>82</v>
      </c>
    </row>
    <row r="242" s="2" customFormat="1">
      <c r="A242" s="36"/>
      <c r="B242" s="37"/>
      <c r="C242" s="36"/>
      <c r="D242" s="191" t="s">
        <v>334</v>
      </c>
      <c r="E242" s="36"/>
      <c r="F242" s="222" t="s">
        <v>666</v>
      </c>
      <c r="G242" s="36"/>
      <c r="H242" s="36"/>
      <c r="I242" s="193"/>
      <c r="J242" s="36"/>
      <c r="K242" s="36"/>
      <c r="L242" s="37"/>
      <c r="M242" s="194"/>
      <c r="N242" s="195"/>
      <c r="O242" s="75"/>
      <c r="P242" s="75"/>
      <c r="Q242" s="75"/>
      <c r="R242" s="75"/>
      <c r="S242" s="75"/>
      <c r="T242" s="76"/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T242" s="17" t="s">
        <v>334</v>
      </c>
      <c r="AU242" s="17" t="s">
        <v>82</v>
      </c>
    </row>
    <row r="243" s="13" customFormat="1">
      <c r="A243" s="13"/>
      <c r="B243" s="196"/>
      <c r="C243" s="13"/>
      <c r="D243" s="191" t="s">
        <v>150</v>
      </c>
      <c r="E243" s="197" t="s">
        <v>1</v>
      </c>
      <c r="F243" s="198" t="s">
        <v>824</v>
      </c>
      <c r="G243" s="13"/>
      <c r="H243" s="199">
        <v>1.5</v>
      </c>
      <c r="I243" s="200"/>
      <c r="J243" s="13"/>
      <c r="K243" s="13"/>
      <c r="L243" s="196"/>
      <c r="M243" s="201"/>
      <c r="N243" s="202"/>
      <c r="O243" s="202"/>
      <c r="P243" s="202"/>
      <c r="Q243" s="202"/>
      <c r="R243" s="202"/>
      <c r="S243" s="202"/>
      <c r="T243" s="20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197" t="s">
        <v>150</v>
      </c>
      <c r="AU243" s="197" t="s">
        <v>82</v>
      </c>
      <c r="AV243" s="13" t="s">
        <v>82</v>
      </c>
      <c r="AW243" s="13" t="s">
        <v>30</v>
      </c>
      <c r="AX243" s="13" t="s">
        <v>73</v>
      </c>
      <c r="AY243" s="197" t="s">
        <v>141</v>
      </c>
    </row>
    <row r="244" s="14" customFormat="1">
      <c r="A244" s="14"/>
      <c r="B244" s="204"/>
      <c r="C244" s="14"/>
      <c r="D244" s="191" t="s">
        <v>150</v>
      </c>
      <c r="E244" s="205" t="s">
        <v>1</v>
      </c>
      <c r="F244" s="206" t="s">
        <v>153</v>
      </c>
      <c r="G244" s="14"/>
      <c r="H244" s="207">
        <v>1.5</v>
      </c>
      <c r="I244" s="208"/>
      <c r="J244" s="14"/>
      <c r="K244" s="14"/>
      <c r="L244" s="204"/>
      <c r="M244" s="209"/>
      <c r="N244" s="210"/>
      <c r="O244" s="210"/>
      <c r="P244" s="210"/>
      <c r="Q244" s="210"/>
      <c r="R244" s="210"/>
      <c r="S244" s="210"/>
      <c r="T244" s="211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05" t="s">
        <v>150</v>
      </c>
      <c r="AU244" s="205" t="s">
        <v>82</v>
      </c>
      <c r="AV244" s="14" t="s">
        <v>148</v>
      </c>
      <c r="AW244" s="14" t="s">
        <v>30</v>
      </c>
      <c r="AX244" s="14" t="s">
        <v>80</v>
      </c>
      <c r="AY244" s="205" t="s">
        <v>141</v>
      </c>
    </row>
    <row r="245" s="2" customFormat="1" ht="24.15" customHeight="1">
      <c r="A245" s="36"/>
      <c r="B245" s="177"/>
      <c r="C245" s="178" t="s">
        <v>358</v>
      </c>
      <c r="D245" s="178" t="s">
        <v>143</v>
      </c>
      <c r="E245" s="179" t="s">
        <v>668</v>
      </c>
      <c r="F245" s="180" t="s">
        <v>669</v>
      </c>
      <c r="G245" s="181" t="s">
        <v>225</v>
      </c>
      <c r="H245" s="182">
        <v>0.5</v>
      </c>
      <c r="I245" s="183"/>
      <c r="J245" s="184">
        <f>ROUND(I245*H245,2)</f>
        <v>0</v>
      </c>
      <c r="K245" s="180" t="s">
        <v>605</v>
      </c>
      <c r="L245" s="37"/>
      <c r="M245" s="185" t="s">
        <v>1</v>
      </c>
      <c r="N245" s="186" t="s">
        <v>38</v>
      </c>
      <c r="O245" s="75"/>
      <c r="P245" s="187">
        <f>O245*H245</f>
        <v>0</v>
      </c>
      <c r="Q245" s="187">
        <v>0</v>
      </c>
      <c r="R245" s="187">
        <f>Q245*H245</f>
        <v>0</v>
      </c>
      <c r="S245" s="187">
        <v>0</v>
      </c>
      <c r="T245" s="188">
        <f>S245*H245</f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189" t="s">
        <v>148</v>
      </c>
      <c r="AT245" s="189" t="s">
        <v>143</v>
      </c>
      <c r="AU245" s="189" t="s">
        <v>82</v>
      </c>
      <c r="AY245" s="17" t="s">
        <v>141</v>
      </c>
      <c r="BE245" s="190">
        <f>IF(N245="základní",J245,0)</f>
        <v>0</v>
      </c>
      <c r="BF245" s="190">
        <f>IF(N245="snížená",J245,0)</f>
        <v>0</v>
      </c>
      <c r="BG245" s="190">
        <f>IF(N245="zákl. přenesená",J245,0)</f>
        <v>0</v>
      </c>
      <c r="BH245" s="190">
        <f>IF(N245="sníž. přenesená",J245,0)</f>
        <v>0</v>
      </c>
      <c r="BI245" s="190">
        <f>IF(N245="nulová",J245,0)</f>
        <v>0</v>
      </c>
      <c r="BJ245" s="17" t="s">
        <v>80</v>
      </c>
      <c r="BK245" s="190">
        <f>ROUND(I245*H245,2)</f>
        <v>0</v>
      </c>
      <c r="BL245" s="17" t="s">
        <v>148</v>
      </c>
      <c r="BM245" s="189" t="s">
        <v>361</v>
      </c>
    </row>
    <row r="246" s="2" customFormat="1">
      <c r="A246" s="36"/>
      <c r="B246" s="37"/>
      <c r="C246" s="36"/>
      <c r="D246" s="191" t="s">
        <v>149</v>
      </c>
      <c r="E246" s="36"/>
      <c r="F246" s="192" t="s">
        <v>669</v>
      </c>
      <c r="G246" s="36"/>
      <c r="H246" s="36"/>
      <c r="I246" s="193"/>
      <c r="J246" s="36"/>
      <c r="K246" s="36"/>
      <c r="L246" s="37"/>
      <c r="M246" s="194"/>
      <c r="N246" s="195"/>
      <c r="O246" s="75"/>
      <c r="P246" s="75"/>
      <c r="Q246" s="75"/>
      <c r="R246" s="75"/>
      <c r="S246" s="75"/>
      <c r="T246" s="76"/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T246" s="17" t="s">
        <v>149</v>
      </c>
      <c r="AU246" s="17" t="s">
        <v>82</v>
      </c>
    </row>
    <row r="247" s="2" customFormat="1">
      <c r="A247" s="36"/>
      <c r="B247" s="37"/>
      <c r="C247" s="36"/>
      <c r="D247" s="191" t="s">
        <v>334</v>
      </c>
      <c r="E247" s="36"/>
      <c r="F247" s="222" t="s">
        <v>670</v>
      </c>
      <c r="G247" s="36"/>
      <c r="H247" s="36"/>
      <c r="I247" s="193"/>
      <c r="J247" s="36"/>
      <c r="K247" s="36"/>
      <c r="L247" s="37"/>
      <c r="M247" s="194"/>
      <c r="N247" s="195"/>
      <c r="O247" s="75"/>
      <c r="P247" s="75"/>
      <c r="Q247" s="75"/>
      <c r="R247" s="75"/>
      <c r="S247" s="75"/>
      <c r="T247" s="76"/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T247" s="17" t="s">
        <v>334</v>
      </c>
      <c r="AU247" s="17" t="s">
        <v>82</v>
      </c>
    </row>
    <row r="248" s="13" customFormat="1">
      <c r="A248" s="13"/>
      <c r="B248" s="196"/>
      <c r="C248" s="13"/>
      <c r="D248" s="191" t="s">
        <v>150</v>
      </c>
      <c r="E248" s="197" t="s">
        <v>1</v>
      </c>
      <c r="F248" s="198" t="s">
        <v>825</v>
      </c>
      <c r="G248" s="13"/>
      <c r="H248" s="199">
        <v>0.5</v>
      </c>
      <c r="I248" s="200"/>
      <c r="J248" s="13"/>
      <c r="K248" s="13"/>
      <c r="L248" s="196"/>
      <c r="M248" s="201"/>
      <c r="N248" s="202"/>
      <c r="O248" s="202"/>
      <c r="P248" s="202"/>
      <c r="Q248" s="202"/>
      <c r="R248" s="202"/>
      <c r="S248" s="202"/>
      <c r="T248" s="20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197" t="s">
        <v>150</v>
      </c>
      <c r="AU248" s="197" t="s">
        <v>82</v>
      </c>
      <c r="AV248" s="13" t="s">
        <v>82</v>
      </c>
      <c r="AW248" s="13" t="s">
        <v>30</v>
      </c>
      <c r="AX248" s="13" t="s">
        <v>73</v>
      </c>
      <c r="AY248" s="197" t="s">
        <v>141</v>
      </c>
    </row>
    <row r="249" s="14" customFormat="1">
      <c r="A249" s="14"/>
      <c r="B249" s="204"/>
      <c r="C249" s="14"/>
      <c r="D249" s="191" t="s">
        <v>150</v>
      </c>
      <c r="E249" s="205" t="s">
        <v>1</v>
      </c>
      <c r="F249" s="206" t="s">
        <v>153</v>
      </c>
      <c r="G249" s="14"/>
      <c r="H249" s="207">
        <v>0.5</v>
      </c>
      <c r="I249" s="208"/>
      <c r="J249" s="14"/>
      <c r="K249" s="14"/>
      <c r="L249" s="204"/>
      <c r="M249" s="209"/>
      <c r="N249" s="210"/>
      <c r="O249" s="210"/>
      <c r="P249" s="210"/>
      <c r="Q249" s="210"/>
      <c r="R249" s="210"/>
      <c r="S249" s="210"/>
      <c r="T249" s="211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05" t="s">
        <v>150</v>
      </c>
      <c r="AU249" s="205" t="s">
        <v>82</v>
      </c>
      <c r="AV249" s="14" t="s">
        <v>148</v>
      </c>
      <c r="AW249" s="14" t="s">
        <v>30</v>
      </c>
      <c r="AX249" s="14" t="s">
        <v>80</v>
      </c>
      <c r="AY249" s="205" t="s">
        <v>141</v>
      </c>
    </row>
    <row r="250" s="2" customFormat="1" ht="21.75" customHeight="1">
      <c r="A250" s="36"/>
      <c r="B250" s="177"/>
      <c r="C250" s="178" t="s">
        <v>252</v>
      </c>
      <c r="D250" s="178" t="s">
        <v>143</v>
      </c>
      <c r="E250" s="179" t="s">
        <v>672</v>
      </c>
      <c r="F250" s="180" t="s">
        <v>673</v>
      </c>
      <c r="G250" s="181" t="s">
        <v>194</v>
      </c>
      <c r="H250" s="182">
        <v>2.0219999999999998</v>
      </c>
      <c r="I250" s="183"/>
      <c r="J250" s="184">
        <f>ROUND(I250*H250,2)</f>
        <v>0</v>
      </c>
      <c r="K250" s="180" t="s">
        <v>605</v>
      </c>
      <c r="L250" s="37"/>
      <c r="M250" s="185" t="s">
        <v>1</v>
      </c>
      <c r="N250" s="186" t="s">
        <v>38</v>
      </c>
      <c r="O250" s="75"/>
      <c r="P250" s="187">
        <f>O250*H250</f>
        <v>0</v>
      </c>
      <c r="Q250" s="187">
        <v>0</v>
      </c>
      <c r="R250" s="187">
        <f>Q250*H250</f>
        <v>0</v>
      </c>
      <c r="S250" s="187">
        <v>0</v>
      </c>
      <c r="T250" s="188">
        <f>S250*H250</f>
        <v>0</v>
      </c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R250" s="189" t="s">
        <v>148</v>
      </c>
      <c r="AT250" s="189" t="s">
        <v>143</v>
      </c>
      <c r="AU250" s="189" t="s">
        <v>82</v>
      </c>
      <c r="AY250" s="17" t="s">
        <v>141</v>
      </c>
      <c r="BE250" s="190">
        <f>IF(N250="základní",J250,0)</f>
        <v>0</v>
      </c>
      <c r="BF250" s="190">
        <f>IF(N250="snížená",J250,0)</f>
        <v>0</v>
      </c>
      <c r="BG250" s="190">
        <f>IF(N250="zákl. přenesená",J250,0)</f>
        <v>0</v>
      </c>
      <c r="BH250" s="190">
        <f>IF(N250="sníž. přenesená",J250,0)</f>
        <v>0</v>
      </c>
      <c r="BI250" s="190">
        <f>IF(N250="nulová",J250,0)</f>
        <v>0</v>
      </c>
      <c r="BJ250" s="17" t="s">
        <v>80</v>
      </c>
      <c r="BK250" s="190">
        <f>ROUND(I250*H250,2)</f>
        <v>0</v>
      </c>
      <c r="BL250" s="17" t="s">
        <v>148</v>
      </c>
      <c r="BM250" s="189" t="s">
        <v>365</v>
      </c>
    </row>
    <row r="251" s="2" customFormat="1">
      <c r="A251" s="36"/>
      <c r="B251" s="37"/>
      <c r="C251" s="36"/>
      <c r="D251" s="191" t="s">
        <v>149</v>
      </c>
      <c r="E251" s="36"/>
      <c r="F251" s="192" t="s">
        <v>673</v>
      </c>
      <c r="G251" s="36"/>
      <c r="H251" s="36"/>
      <c r="I251" s="193"/>
      <c r="J251" s="36"/>
      <c r="K251" s="36"/>
      <c r="L251" s="37"/>
      <c r="M251" s="194"/>
      <c r="N251" s="195"/>
      <c r="O251" s="75"/>
      <c r="P251" s="75"/>
      <c r="Q251" s="75"/>
      <c r="R251" s="75"/>
      <c r="S251" s="75"/>
      <c r="T251" s="76"/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T251" s="17" t="s">
        <v>149</v>
      </c>
      <c r="AU251" s="17" t="s">
        <v>82</v>
      </c>
    </row>
    <row r="252" s="13" customFormat="1">
      <c r="A252" s="13"/>
      <c r="B252" s="196"/>
      <c r="C252" s="13"/>
      <c r="D252" s="191" t="s">
        <v>150</v>
      </c>
      <c r="E252" s="197" t="s">
        <v>1</v>
      </c>
      <c r="F252" s="198" t="s">
        <v>826</v>
      </c>
      <c r="G252" s="13"/>
      <c r="H252" s="199">
        <v>1.7330000000000001</v>
      </c>
      <c r="I252" s="200"/>
      <c r="J252" s="13"/>
      <c r="K252" s="13"/>
      <c r="L252" s="196"/>
      <c r="M252" s="201"/>
      <c r="N252" s="202"/>
      <c r="O252" s="202"/>
      <c r="P252" s="202"/>
      <c r="Q252" s="202"/>
      <c r="R252" s="202"/>
      <c r="S252" s="202"/>
      <c r="T252" s="20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197" t="s">
        <v>150</v>
      </c>
      <c r="AU252" s="197" t="s">
        <v>82</v>
      </c>
      <c r="AV252" s="13" t="s">
        <v>82</v>
      </c>
      <c r="AW252" s="13" t="s">
        <v>30</v>
      </c>
      <c r="AX252" s="13" t="s">
        <v>73</v>
      </c>
      <c r="AY252" s="197" t="s">
        <v>141</v>
      </c>
    </row>
    <row r="253" s="13" customFormat="1">
      <c r="A253" s="13"/>
      <c r="B253" s="196"/>
      <c r="C253" s="13"/>
      <c r="D253" s="191" t="s">
        <v>150</v>
      </c>
      <c r="E253" s="197" t="s">
        <v>1</v>
      </c>
      <c r="F253" s="198" t="s">
        <v>675</v>
      </c>
      <c r="G253" s="13"/>
      <c r="H253" s="199">
        <v>0.28899999999999998</v>
      </c>
      <c r="I253" s="200"/>
      <c r="J253" s="13"/>
      <c r="K253" s="13"/>
      <c r="L253" s="196"/>
      <c r="M253" s="201"/>
      <c r="N253" s="202"/>
      <c r="O253" s="202"/>
      <c r="P253" s="202"/>
      <c r="Q253" s="202"/>
      <c r="R253" s="202"/>
      <c r="S253" s="202"/>
      <c r="T253" s="20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197" t="s">
        <v>150</v>
      </c>
      <c r="AU253" s="197" t="s">
        <v>82</v>
      </c>
      <c r="AV253" s="13" t="s">
        <v>82</v>
      </c>
      <c r="AW253" s="13" t="s">
        <v>30</v>
      </c>
      <c r="AX253" s="13" t="s">
        <v>73</v>
      </c>
      <c r="AY253" s="197" t="s">
        <v>141</v>
      </c>
    </row>
    <row r="254" s="14" customFormat="1">
      <c r="A254" s="14"/>
      <c r="B254" s="204"/>
      <c r="C254" s="14"/>
      <c r="D254" s="191" t="s">
        <v>150</v>
      </c>
      <c r="E254" s="205" t="s">
        <v>1</v>
      </c>
      <c r="F254" s="206" t="s">
        <v>153</v>
      </c>
      <c r="G254" s="14"/>
      <c r="H254" s="207">
        <v>2.0219999999999998</v>
      </c>
      <c r="I254" s="208"/>
      <c r="J254" s="14"/>
      <c r="K254" s="14"/>
      <c r="L254" s="204"/>
      <c r="M254" s="227"/>
      <c r="N254" s="228"/>
      <c r="O254" s="228"/>
      <c r="P254" s="228"/>
      <c r="Q254" s="228"/>
      <c r="R254" s="228"/>
      <c r="S254" s="228"/>
      <c r="T254" s="229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05" t="s">
        <v>150</v>
      </c>
      <c r="AU254" s="205" t="s">
        <v>82</v>
      </c>
      <c r="AV254" s="14" t="s">
        <v>148</v>
      </c>
      <c r="AW254" s="14" t="s">
        <v>30</v>
      </c>
      <c r="AX254" s="14" t="s">
        <v>80</v>
      </c>
      <c r="AY254" s="205" t="s">
        <v>141</v>
      </c>
    </row>
    <row r="255" s="2" customFormat="1" ht="6.96" customHeight="1">
      <c r="A255" s="36"/>
      <c r="B255" s="58"/>
      <c r="C255" s="59"/>
      <c r="D255" s="59"/>
      <c r="E255" s="59"/>
      <c r="F255" s="59"/>
      <c r="G255" s="59"/>
      <c r="H255" s="59"/>
      <c r="I255" s="59"/>
      <c r="J255" s="59"/>
      <c r="K255" s="59"/>
      <c r="L255" s="37"/>
      <c r="M255" s="36"/>
      <c r="O255" s="36"/>
      <c r="P255" s="36"/>
      <c r="Q255" s="36"/>
      <c r="R255" s="36"/>
      <c r="S255" s="36"/>
      <c r="T255" s="36"/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</row>
  </sheetData>
  <autoFilter ref="C123:K25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102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="1" customFormat="1" ht="24.96" customHeight="1">
      <c r="B4" s="20"/>
      <c r="D4" s="21" t="s">
        <v>103</v>
      </c>
      <c r="L4" s="20"/>
      <c r="M4" s="126" t="s">
        <v>10</v>
      </c>
      <c r="AT4" s="17" t="s">
        <v>3</v>
      </c>
    </row>
    <row r="5" s="1" customFormat="1" ht="6.96" customHeight="1">
      <c r="B5" s="20"/>
      <c r="L5" s="20"/>
    </row>
    <row r="6" s="1" customFormat="1" ht="12" customHeight="1">
      <c r="B6" s="20"/>
      <c r="D6" s="30" t="s">
        <v>16</v>
      </c>
      <c r="L6" s="20"/>
    </row>
    <row r="7" s="1" customFormat="1" ht="16.5" customHeight="1">
      <c r="B7" s="20"/>
      <c r="E7" s="127" t="str">
        <f>'Rekapitulace stavby'!K6</f>
        <v>2023-08-Krinec - Oprava objektů v úseku Křinec - Obora</v>
      </c>
      <c r="F7" s="30"/>
      <c r="G7" s="30"/>
      <c r="H7" s="30"/>
      <c r="L7" s="20"/>
    </row>
    <row r="8" s="1" customFormat="1" ht="12" customHeight="1">
      <c r="B8" s="20"/>
      <c r="D8" s="30" t="s">
        <v>104</v>
      </c>
      <c r="L8" s="20"/>
    </row>
    <row r="9" s="2" customFormat="1" ht="16.5" customHeight="1">
      <c r="A9" s="36"/>
      <c r="B9" s="37"/>
      <c r="C9" s="36"/>
      <c r="D9" s="36"/>
      <c r="E9" s="127" t="s">
        <v>770</v>
      </c>
      <c r="F9" s="36"/>
      <c r="G9" s="36"/>
      <c r="H9" s="36"/>
      <c r="I9" s="36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37"/>
      <c r="C10" s="36"/>
      <c r="D10" s="30" t="s">
        <v>106</v>
      </c>
      <c r="E10" s="36"/>
      <c r="F10" s="36"/>
      <c r="G10" s="36"/>
      <c r="H10" s="36"/>
      <c r="I10" s="36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37"/>
      <c r="C11" s="36"/>
      <c r="D11" s="36"/>
      <c r="E11" s="65" t="s">
        <v>827</v>
      </c>
      <c r="F11" s="36"/>
      <c r="G11" s="36"/>
      <c r="H11" s="36"/>
      <c r="I11" s="36"/>
      <c r="J11" s="36"/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37"/>
      <c r="C12" s="36"/>
      <c r="D12" s="36"/>
      <c r="E12" s="36"/>
      <c r="F12" s="36"/>
      <c r="G12" s="36"/>
      <c r="H12" s="36"/>
      <c r="I12" s="36"/>
      <c r="J12" s="36"/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37"/>
      <c r="C13" s="36"/>
      <c r="D13" s="30" t="s">
        <v>18</v>
      </c>
      <c r="E13" s="36"/>
      <c r="F13" s="25" t="s">
        <v>1</v>
      </c>
      <c r="G13" s="36"/>
      <c r="H13" s="36"/>
      <c r="I13" s="30" t="s">
        <v>19</v>
      </c>
      <c r="J13" s="25" t="s">
        <v>1</v>
      </c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20</v>
      </c>
      <c r="E14" s="36"/>
      <c r="F14" s="25" t="s">
        <v>21</v>
      </c>
      <c r="G14" s="36"/>
      <c r="H14" s="36"/>
      <c r="I14" s="30" t="s">
        <v>22</v>
      </c>
      <c r="J14" s="67" t="str">
        <f>'Rekapitulace stavby'!AN8</f>
        <v>2. 8. 2023</v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37"/>
      <c r="C15" s="36"/>
      <c r="D15" s="36"/>
      <c r="E15" s="36"/>
      <c r="F15" s="36"/>
      <c r="G15" s="36"/>
      <c r="H15" s="36"/>
      <c r="I15" s="36"/>
      <c r="J15" s="36"/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37"/>
      <c r="C16" s="36"/>
      <c r="D16" s="30" t="s">
        <v>24</v>
      </c>
      <c r="E16" s="36"/>
      <c r="F16" s="36"/>
      <c r="G16" s="36"/>
      <c r="H16" s="36"/>
      <c r="I16" s="30" t="s">
        <v>25</v>
      </c>
      <c r="J16" s="25" t="str">
        <f>IF('Rekapitulace stavby'!AN10="","",'Rekapitulace stavby'!AN10)</f>
        <v/>
      </c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37"/>
      <c r="C17" s="36"/>
      <c r="D17" s="36"/>
      <c r="E17" s="25" t="str">
        <f>IF('Rekapitulace stavby'!E11="","",'Rekapitulace stavby'!E11)</f>
        <v xml:space="preserve"> </v>
      </c>
      <c r="F17" s="36"/>
      <c r="G17" s="36"/>
      <c r="H17" s="36"/>
      <c r="I17" s="30" t="s">
        <v>26</v>
      </c>
      <c r="J17" s="25" t="str">
        <f>IF('Rekapitulace stavby'!AN11="","",'Rekapitulace stavby'!AN11)</f>
        <v/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37"/>
      <c r="C18" s="36"/>
      <c r="D18" s="36"/>
      <c r="E18" s="36"/>
      <c r="F18" s="36"/>
      <c r="G18" s="36"/>
      <c r="H18" s="36"/>
      <c r="I18" s="36"/>
      <c r="J18" s="36"/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37"/>
      <c r="C19" s="36"/>
      <c r="D19" s="30" t="s">
        <v>27</v>
      </c>
      <c r="E19" s="36"/>
      <c r="F19" s="36"/>
      <c r="G19" s="36"/>
      <c r="H19" s="36"/>
      <c r="I19" s="30" t="s">
        <v>25</v>
      </c>
      <c r="J19" s="31" t="str">
        <f>'Rekapitulace stavby'!AN13</f>
        <v>Vyplň údaj</v>
      </c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37"/>
      <c r="C20" s="36"/>
      <c r="D20" s="36"/>
      <c r="E20" s="31" t="str">
        <f>'Rekapitulace stavby'!E14</f>
        <v>Vyplň údaj</v>
      </c>
      <c r="F20" s="25"/>
      <c r="G20" s="25"/>
      <c r="H20" s="25"/>
      <c r="I20" s="30" t="s">
        <v>26</v>
      </c>
      <c r="J20" s="31" t="str">
        <f>'Rekapitulace stavby'!AN14</f>
        <v>Vyplň údaj</v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37"/>
      <c r="C21" s="36"/>
      <c r="D21" s="36"/>
      <c r="E21" s="36"/>
      <c r="F21" s="36"/>
      <c r="G21" s="36"/>
      <c r="H21" s="36"/>
      <c r="I21" s="36"/>
      <c r="J21" s="36"/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37"/>
      <c r="C22" s="36"/>
      <c r="D22" s="30" t="s">
        <v>29</v>
      </c>
      <c r="E22" s="36"/>
      <c r="F22" s="36"/>
      <c r="G22" s="36"/>
      <c r="H22" s="36"/>
      <c r="I22" s="30" t="s">
        <v>25</v>
      </c>
      <c r="J22" s="25" t="str">
        <f>IF('Rekapitulace stavby'!AN16="","",'Rekapitulace stavby'!AN16)</f>
        <v/>
      </c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37"/>
      <c r="C23" s="36"/>
      <c r="D23" s="36"/>
      <c r="E23" s="25" t="str">
        <f>IF('Rekapitulace stavby'!E17="","",'Rekapitulace stavby'!E17)</f>
        <v xml:space="preserve"> </v>
      </c>
      <c r="F23" s="36"/>
      <c r="G23" s="36"/>
      <c r="H23" s="36"/>
      <c r="I23" s="30" t="s">
        <v>26</v>
      </c>
      <c r="J23" s="25" t="str">
        <f>IF('Rekapitulace stavby'!AN17="","",'Rekapitulace stavby'!AN17)</f>
        <v/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37"/>
      <c r="C24" s="36"/>
      <c r="D24" s="36"/>
      <c r="E24" s="36"/>
      <c r="F24" s="36"/>
      <c r="G24" s="36"/>
      <c r="H24" s="36"/>
      <c r="I24" s="36"/>
      <c r="J24" s="36"/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37"/>
      <c r="C25" s="36"/>
      <c r="D25" s="30" t="s">
        <v>31</v>
      </c>
      <c r="E25" s="36"/>
      <c r="F25" s="36"/>
      <c r="G25" s="36"/>
      <c r="H25" s="36"/>
      <c r="I25" s="30" t="s">
        <v>25</v>
      </c>
      <c r="J25" s="25" t="str">
        <f>IF('Rekapitulace stavby'!AN19="","",'Rekapitulace stavby'!AN19)</f>
        <v/>
      </c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37"/>
      <c r="C26" s="36"/>
      <c r="D26" s="36"/>
      <c r="E26" s="25" t="str">
        <f>IF('Rekapitulace stavby'!E20="","",'Rekapitulace stavby'!E20)</f>
        <v xml:space="preserve"> </v>
      </c>
      <c r="F26" s="36"/>
      <c r="G26" s="36"/>
      <c r="H26" s="36"/>
      <c r="I26" s="30" t="s">
        <v>26</v>
      </c>
      <c r="J26" s="25" t="str">
        <f>IF('Rekapitulace stavby'!AN20="","",'Rekapitulace stavby'!AN20)</f>
        <v/>
      </c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37"/>
      <c r="C27" s="36"/>
      <c r="D27" s="36"/>
      <c r="E27" s="36"/>
      <c r="F27" s="36"/>
      <c r="G27" s="36"/>
      <c r="H27" s="36"/>
      <c r="I27" s="36"/>
      <c r="J27" s="36"/>
      <c r="K27" s="36"/>
      <c r="L27" s="53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37"/>
      <c r="C28" s="36"/>
      <c r="D28" s="30" t="s">
        <v>32</v>
      </c>
      <c r="E28" s="36"/>
      <c r="F28" s="36"/>
      <c r="G28" s="36"/>
      <c r="H28" s="36"/>
      <c r="I28" s="36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28"/>
      <c r="B29" s="129"/>
      <c r="C29" s="128"/>
      <c r="D29" s="128"/>
      <c r="E29" s="34" t="s">
        <v>1</v>
      </c>
      <c r="F29" s="34"/>
      <c r="G29" s="34"/>
      <c r="H29" s="34"/>
      <c r="I29" s="128"/>
      <c r="J29" s="128"/>
      <c r="K29" s="128"/>
      <c r="L29" s="130"/>
      <c r="S29" s="128"/>
      <c r="T29" s="128"/>
      <c r="U29" s="128"/>
      <c r="V29" s="128"/>
      <c r="W29" s="128"/>
      <c r="X29" s="128"/>
      <c r="Y29" s="128"/>
      <c r="Z29" s="128"/>
      <c r="AA29" s="128"/>
      <c r="AB29" s="128"/>
      <c r="AC29" s="128"/>
      <c r="AD29" s="128"/>
      <c r="AE29" s="128"/>
    </row>
    <row r="30" s="2" customFormat="1" ht="6.96" customHeight="1">
      <c r="A30" s="36"/>
      <c r="B30" s="37"/>
      <c r="C30" s="36"/>
      <c r="D30" s="36"/>
      <c r="E30" s="36"/>
      <c r="F30" s="36"/>
      <c r="G30" s="36"/>
      <c r="H30" s="36"/>
      <c r="I30" s="36"/>
      <c r="J30" s="36"/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88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37"/>
      <c r="C32" s="36"/>
      <c r="D32" s="131" t="s">
        <v>33</v>
      </c>
      <c r="E32" s="36"/>
      <c r="F32" s="36"/>
      <c r="G32" s="36"/>
      <c r="H32" s="36"/>
      <c r="I32" s="36"/>
      <c r="J32" s="94">
        <f>ROUND(J132, 2)</f>
        <v>0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37"/>
      <c r="C33" s="36"/>
      <c r="D33" s="88"/>
      <c r="E33" s="88"/>
      <c r="F33" s="88"/>
      <c r="G33" s="88"/>
      <c r="H33" s="88"/>
      <c r="I33" s="88"/>
      <c r="J33" s="88"/>
      <c r="K33" s="88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6"/>
      <c r="F34" s="41" t="s">
        <v>35</v>
      </c>
      <c r="G34" s="36"/>
      <c r="H34" s="36"/>
      <c r="I34" s="41" t="s">
        <v>34</v>
      </c>
      <c r="J34" s="41" t="s">
        <v>36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37"/>
      <c r="C35" s="36"/>
      <c r="D35" s="132" t="s">
        <v>37</v>
      </c>
      <c r="E35" s="30" t="s">
        <v>38</v>
      </c>
      <c r="F35" s="133">
        <f>ROUND((SUM(BE132:BE234)),  2)</f>
        <v>0</v>
      </c>
      <c r="G35" s="36"/>
      <c r="H35" s="36"/>
      <c r="I35" s="134">
        <v>0.20999999999999999</v>
      </c>
      <c r="J35" s="133">
        <f>ROUND(((SUM(BE132:BE234))*I35),  2)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37"/>
      <c r="C36" s="36"/>
      <c r="D36" s="36"/>
      <c r="E36" s="30" t="s">
        <v>39</v>
      </c>
      <c r="F36" s="133">
        <f>ROUND((SUM(BF132:BF234)),  2)</f>
        <v>0</v>
      </c>
      <c r="G36" s="36"/>
      <c r="H36" s="36"/>
      <c r="I36" s="134">
        <v>0.14999999999999999</v>
      </c>
      <c r="J36" s="133">
        <f>ROUND(((SUM(BF132:BF234))*I36),  2)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40</v>
      </c>
      <c r="F37" s="133">
        <f>ROUND((SUM(BG132:BG234)),  2)</f>
        <v>0</v>
      </c>
      <c r="G37" s="36"/>
      <c r="H37" s="36"/>
      <c r="I37" s="134">
        <v>0.20999999999999999</v>
      </c>
      <c r="J37" s="133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37"/>
      <c r="C38" s="36"/>
      <c r="D38" s="36"/>
      <c r="E38" s="30" t="s">
        <v>41</v>
      </c>
      <c r="F38" s="133">
        <f>ROUND((SUM(BH132:BH234)),  2)</f>
        <v>0</v>
      </c>
      <c r="G38" s="36"/>
      <c r="H38" s="36"/>
      <c r="I38" s="134">
        <v>0.14999999999999999</v>
      </c>
      <c r="J38" s="133">
        <f>0</f>
        <v>0</v>
      </c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37"/>
      <c r="C39" s="36"/>
      <c r="D39" s="36"/>
      <c r="E39" s="30" t="s">
        <v>42</v>
      </c>
      <c r="F39" s="133">
        <f>ROUND((SUM(BI132:BI234)),  2)</f>
        <v>0</v>
      </c>
      <c r="G39" s="36"/>
      <c r="H39" s="36"/>
      <c r="I39" s="134">
        <v>0</v>
      </c>
      <c r="J39" s="133">
        <f>0</f>
        <v>0</v>
      </c>
      <c r="K39" s="36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37"/>
      <c r="C40" s="36"/>
      <c r="D40" s="36"/>
      <c r="E40" s="36"/>
      <c r="F40" s="36"/>
      <c r="G40" s="36"/>
      <c r="H40" s="36"/>
      <c r="I40" s="36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37"/>
      <c r="C41" s="135"/>
      <c r="D41" s="136" t="s">
        <v>43</v>
      </c>
      <c r="E41" s="79"/>
      <c r="F41" s="79"/>
      <c r="G41" s="137" t="s">
        <v>44</v>
      </c>
      <c r="H41" s="138" t="s">
        <v>45</v>
      </c>
      <c r="I41" s="79"/>
      <c r="J41" s="139">
        <f>SUM(J32:J39)</f>
        <v>0</v>
      </c>
      <c r="K41" s="140"/>
      <c r="L41" s="53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37"/>
      <c r="C42" s="36"/>
      <c r="D42" s="36"/>
      <c r="E42" s="36"/>
      <c r="F42" s="36"/>
      <c r="G42" s="36"/>
      <c r="H42" s="36"/>
      <c r="I42" s="36"/>
      <c r="J42" s="36"/>
      <c r="K42" s="36"/>
      <c r="L42" s="53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3"/>
      <c r="D50" s="54" t="s">
        <v>46</v>
      </c>
      <c r="E50" s="55"/>
      <c r="F50" s="55"/>
      <c r="G50" s="54" t="s">
        <v>47</v>
      </c>
      <c r="H50" s="55"/>
      <c r="I50" s="55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48</v>
      </c>
      <c r="E61" s="39"/>
      <c r="F61" s="141" t="s">
        <v>49</v>
      </c>
      <c r="G61" s="56" t="s">
        <v>48</v>
      </c>
      <c r="H61" s="39"/>
      <c r="I61" s="39"/>
      <c r="J61" s="142" t="s">
        <v>49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50</v>
      </c>
      <c r="E65" s="57"/>
      <c r="F65" s="57"/>
      <c r="G65" s="54" t="s">
        <v>51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48</v>
      </c>
      <c r="E76" s="39"/>
      <c r="F76" s="141" t="s">
        <v>49</v>
      </c>
      <c r="G76" s="56" t="s">
        <v>48</v>
      </c>
      <c r="H76" s="39"/>
      <c r="I76" s="39"/>
      <c r="J76" s="142" t="s">
        <v>49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108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127" t="str">
        <f>E7</f>
        <v>2023-08-Krinec - Oprava objektů v úseku Křinec - Obora</v>
      </c>
      <c r="F85" s="30"/>
      <c r="G85" s="30"/>
      <c r="H85" s="30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20"/>
      <c r="C86" s="30" t="s">
        <v>104</v>
      </c>
      <c r="L86" s="20"/>
    </row>
    <row r="87" s="2" customFormat="1" ht="16.5" customHeight="1">
      <c r="A87" s="36"/>
      <c r="B87" s="37"/>
      <c r="C87" s="36"/>
      <c r="D87" s="36"/>
      <c r="E87" s="127" t="s">
        <v>770</v>
      </c>
      <c r="F87" s="36"/>
      <c r="G87" s="36"/>
      <c r="H87" s="36"/>
      <c r="I87" s="36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106</v>
      </c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6"/>
      <c r="D89" s="36"/>
      <c r="E89" s="65" t="str">
        <f>E11</f>
        <v>2023-08-1.3-SO 02 - Vedlejší rozpočtový náklady</v>
      </c>
      <c r="F89" s="36"/>
      <c r="G89" s="36"/>
      <c r="H89" s="36"/>
      <c r="I89" s="36"/>
      <c r="J89" s="36"/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36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6"/>
      <c r="E91" s="36"/>
      <c r="F91" s="25" t="str">
        <f>F14</f>
        <v xml:space="preserve"> </v>
      </c>
      <c r="G91" s="36"/>
      <c r="H91" s="36"/>
      <c r="I91" s="30" t="s">
        <v>22</v>
      </c>
      <c r="J91" s="67" t="str">
        <f>IF(J14="","",J14)</f>
        <v>2. 8. 2023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6"/>
      <c r="D92" s="36"/>
      <c r="E92" s="36"/>
      <c r="F92" s="36"/>
      <c r="G92" s="36"/>
      <c r="H92" s="36"/>
      <c r="I92" s="36"/>
      <c r="J92" s="36"/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6"/>
      <c r="E93" s="36"/>
      <c r="F93" s="25" t="str">
        <f>E17</f>
        <v xml:space="preserve"> </v>
      </c>
      <c r="G93" s="36"/>
      <c r="H93" s="36"/>
      <c r="I93" s="30" t="s">
        <v>29</v>
      </c>
      <c r="J93" s="34" t="str">
        <f>E23</f>
        <v xml:space="preserve"> </v>
      </c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27</v>
      </c>
      <c r="D94" s="36"/>
      <c r="E94" s="36"/>
      <c r="F94" s="25" t="str">
        <f>IF(E20="","",E20)</f>
        <v>Vyplň údaj</v>
      </c>
      <c r="G94" s="36"/>
      <c r="H94" s="36"/>
      <c r="I94" s="30" t="s">
        <v>31</v>
      </c>
      <c r="J94" s="34" t="str">
        <f>E26</f>
        <v xml:space="preserve"> </v>
      </c>
      <c r="K94" s="36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36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43" t="s">
        <v>109</v>
      </c>
      <c r="D96" s="135"/>
      <c r="E96" s="135"/>
      <c r="F96" s="135"/>
      <c r="G96" s="135"/>
      <c r="H96" s="135"/>
      <c r="I96" s="135"/>
      <c r="J96" s="144" t="s">
        <v>110</v>
      </c>
      <c r="K96" s="135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6"/>
      <c r="D97" s="36"/>
      <c r="E97" s="36"/>
      <c r="F97" s="36"/>
      <c r="G97" s="36"/>
      <c r="H97" s="36"/>
      <c r="I97" s="36"/>
      <c r="J97" s="36"/>
      <c r="K97" s="36"/>
      <c r="L97" s="53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45" t="s">
        <v>111</v>
      </c>
      <c r="D98" s="36"/>
      <c r="E98" s="36"/>
      <c r="F98" s="36"/>
      <c r="G98" s="36"/>
      <c r="H98" s="36"/>
      <c r="I98" s="36"/>
      <c r="J98" s="94">
        <f>J132</f>
        <v>0</v>
      </c>
      <c r="K98" s="36"/>
      <c r="L98" s="53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7" t="s">
        <v>112</v>
      </c>
    </row>
    <row r="99" s="9" customFormat="1" ht="24.96" customHeight="1">
      <c r="A99" s="9"/>
      <c r="B99" s="146"/>
      <c r="C99" s="9"/>
      <c r="D99" s="147" t="s">
        <v>828</v>
      </c>
      <c r="E99" s="148"/>
      <c r="F99" s="148"/>
      <c r="G99" s="148"/>
      <c r="H99" s="148"/>
      <c r="I99" s="148"/>
      <c r="J99" s="149">
        <f>J133</f>
        <v>0</v>
      </c>
      <c r="K99" s="9"/>
      <c r="L99" s="14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46"/>
      <c r="C100" s="9"/>
      <c r="D100" s="147" t="s">
        <v>829</v>
      </c>
      <c r="E100" s="148"/>
      <c r="F100" s="148"/>
      <c r="G100" s="148"/>
      <c r="H100" s="148"/>
      <c r="I100" s="148"/>
      <c r="J100" s="149">
        <f>J158</f>
        <v>0</v>
      </c>
      <c r="K100" s="9"/>
      <c r="L100" s="146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46"/>
      <c r="C101" s="9"/>
      <c r="D101" s="147" t="s">
        <v>830</v>
      </c>
      <c r="E101" s="148"/>
      <c r="F101" s="148"/>
      <c r="G101" s="148"/>
      <c r="H101" s="148"/>
      <c r="I101" s="148"/>
      <c r="J101" s="149">
        <f>J169</f>
        <v>0</v>
      </c>
      <c r="K101" s="9"/>
      <c r="L101" s="14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46"/>
      <c r="C102" s="9"/>
      <c r="D102" s="147" t="s">
        <v>831</v>
      </c>
      <c r="E102" s="148"/>
      <c r="F102" s="148"/>
      <c r="G102" s="148"/>
      <c r="H102" s="148"/>
      <c r="I102" s="148"/>
      <c r="J102" s="149">
        <f>J178</f>
        <v>0</v>
      </c>
      <c r="K102" s="9"/>
      <c r="L102" s="146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46"/>
      <c r="C103" s="9"/>
      <c r="D103" s="147" t="s">
        <v>113</v>
      </c>
      <c r="E103" s="148"/>
      <c r="F103" s="148"/>
      <c r="G103" s="148"/>
      <c r="H103" s="148"/>
      <c r="I103" s="148"/>
      <c r="J103" s="149">
        <f>J183</f>
        <v>0</v>
      </c>
      <c r="K103" s="9"/>
      <c r="L103" s="146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50"/>
      <c r="C104" s="10"/>
      <c r="D104" s="151" t="s">
        <v>117</v>
      </c>
      <c r="E104" s="152"/>
      <c r="F104" s="152"/>
      <c r="G104" s="152"/>
      <c r="H104" s="152"/>
      <c r="I104" s="152"/>
      <c r="J104" s="153">
        <f>J184</f>
        <v>0</v>
      </c>
      <c r="K104" s="10"/>
      <c r="L104" s="15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0"/>
      <c r="C105" s="10"/>
      <c r="D105" s="151" t="s">
        <v>121</v>
      </c>
      <c r="E105" s="152"/>
      <c r="F105" s="152"/>
      <c r="G105" s="152"/>
      <c r="H105" s="152"/>
      <c r="I105" s="152"/>
      <c r="J105" s="153">
        <f>J189</f>
        <v>0</v>
      </c>
      <c r="K105" s="10"/>
      <c r="L105" s="15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46"/>
      <c r="C106" s="9"/>
      <c r="D106" s="147" t="s">
        <v>677</v>
      </c>
      <c r="E106" s="148"/>
      <c r="F106" s="148"/>
      <c r="G106" s="148"/>
      <c r="H106" s="148"/>
      <c r="I106" s="148"/>
      <c r="J106" s="149">
        <f>J192</f>
        <v>0</v>
      </c>
      <c r="K106" s="9"/>
      <c r="L106" s="146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50"/>
      <c r="C107" s="10"/>
      <c r="D107" s="151" t="s">
        <v>678</v>
      </c>
      <c r="E107" s="152"/>
      <c r="F107" s="152"/>
      <c r="G107" s="152"/>
      <c r="H107" s="152"/>
      <c r="I107" s="152"/>
      <c r="J107" s="153">
        <f>J193</f>
        <v>0</v>
      </c>
      <c r="K107" s="10"/>
      <c r="L107" s="15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50"/>
      <c r="C108" s="10"/>
      <c r="D108" s="151" t="s">
        <v>679</v>
      </c>
      <c r="E108" s="152"/>
      <c r="F108" s="152"/>
      <c r="G108" s="152"/>
      <c r="H108" s="152"/>
      <c r="I108" s="152"/>
      <c r="J108" s="153">
        <f>J207</f>
        <v>0</v>
      </c>
      <c r="K108" s="10"/>
      <c r="L108" s="15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46"/>
      <c r="C109" s="9"/>
      <c r="D109" s="147" t="s">
        <v>832</v>
      </c>
      <c r="E109" s="148"/>
      <c r="F109" s="148"/>
      <c r="G109" s="148"/>
      <c r="H109" s="148"/>
      <c r="I109" s="148"/>
      <c r="J109" s="149">
        <f>J224</f>
        <v>0</v>
      </c>
      <c r="K109" s="9"/>
      <c r="L109" s="146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9" customFormat="1" ht="24.96" customHeight="1">
      <c r="A110" s="9"/>
      <c r="B110" s="146"/>
      <c r="C110" s="9"/>
      <c r="D110" s="147" t="s">
        <v>833</v>
      </c>
      <c r="E110" s="148"/>
      <c r="F110" s="148"/>
      <c r="G110" s="148"/>
      <c r="H110" s="148"/>
      <c r="I110" s="148"/>
      <c r="J110" s="149">
        <f>J229</f>
        <v>0</v>
      </c>
      <c r="K110" s="9"/>
      <c r="L110" s="146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2" customFormat="1" ht="21.84" customHeight="1">
      <c r="A111" s="36"/>
      <c r="B111" s="37"/>
      <c r="C111" s="36"/>
      <c r="D111" s="36"/>
      <c r="E111" s="36"/>
      <c r="F111" s="36"/>
      <c r="G111" s="36"/>
      <c r="H111" s="36"/>
      <c r="I111" s="36"/>
      <c r="J111" s="36"/>
      <c r="K111" s="36"/>
      <c r="L111" s="53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6.96" customHeight="1">
      <c r="A112" s="36"/>
      <c r="B112" s="58"/>
      <c r="C112" s="59"/>
      <c r="D112" s="59"/>
      <c r="E112" s="59"/>
      <c r="F112" s="59"/>
      <c r="G112" s="59"/>
      <c r="H112" s="59"/>
      <c r="I112" s="59"/>
      <c r="J112" s="59"/>
      <c r="K112" s="59"/>
      <c r="L112" s="53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6" s="2" customFormat="1" ht="6.96" customHeight="1">
      <c r="A116" s="36"/>
      <c r="B116" s="60"/>
      <c r="C116" s="61"/>
      <c r="D116" s="61"/>
      <c r="E116" s="61"/>
      <c r="F116" s="61"/>
      <c r="G116" s="61"/>
      <c r="H116" s="61"/>
      <c r="I116" s="61"/>
      <c r="J116" s="61"/>
      <c r="K116" s="61"/>
      <c r="L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24.96" customHeight="1">
      <c r="A117" s="36"/>
      <c r="B117" s="37"/>
      <c r="C117" s="21" t="s">
        <v>126</v>
      </c>
      <c r="D117" s="36"/>
      <c r="E117" s="36"/>
      <c r="F117" s="36"/>
      <c r="G117" s="36"/>
      <c r="H117" s="36"/>
      <c r="I117" s="36"/>
      <c r="J117" s="36"/>
      <c r="K117" s="36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6.96" customHeight="1">
      <c r="A118" s="36"/>
      <c r="B118" s="37"/>
      <c r="C118" s="36"/>
      <c r="D118" s="36"/>
      <c r="E118" s="36"/>
      <c r="F118" s="36"/>
      <c r="G118" s="36"/>
      <c r="H118" s="36"/>
      <c r="I118" s="36"/>
      <c r="J118" s="36"/>
      <c r="K118" s="36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2" customHeight="1">
      <c r="A119" s="36"/>
      <c r="B119" s="37"/>
      <c r="C119" s="30" t="s">
        <v>16</v>
      </c>
      <c r="D119" s="36"/>
      <c r="E119" s="36"/>
      <c r="F119" s="36"/>
      <c r="G119" s="36"/>
      <c r="H119" s="36"/>
      <c r="I119" s="36"/>
      <c r="J119" s="36"/>
      <c r="K119" s="36"/>
      <c r="L119" s="53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6.5" customHeight="1">
      <c r="A120" s="36"/>
      <c r="B120" s="37"/>
      <c r="C120" s="36"/>
      <c r="D120" s="36"/>
      <c r="E120" s="127" t="str">
        <f>E7</f>
        <v>2023-08-Krinec - Oprava objektů v úseku Křinec - Obora</v>
      </c>
      <c r="F120" s="30"/>
      <c r="G120" s="30"/>
      <c r="H120" s="30"/>
      <c r="I120" s="36"/>
      <c r="J120" s="36"/>
      <c r="K120" s="36"/>
      <c r="L120" s="53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1" customFormat="1" ht="12" customHeight="1">
      <c r="B121" s="20"/>
      <c r="C121" s="30" t="s">
        <v>104</v>
      </c>
      <c r="L121" s="20"/>
    </row>
    <row r="122" s="2" customFormat="1" ht="16.5" customHeight="1">
      <c r="A122" s="36"/>
      <c r="B122" s="37"/>
      <c r="C122" s="36"/>
      <c r="D122" s="36"/>
      <c r="E122" s="127" t="s">
        <v>770</v>
      </c>
      <c r="F122" s="36"/>
      <c r="G122" s="36"/>
      <c r="H122" s="36"/>
      <c r="I122" s="36"/>
      <c r="J122" s="36"/>
      <c r="K122" s="36"/>
      <c r="L122" s="53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12" customHeight="1">
      <c r="A123" s="36"/>
      <c r="B123" s="37"/>
      <c r="C123" s="30" t="s">
        <v>106</v>
      </c>
      <c r="D123" s="36"/>
      <c r="E123" s="36"/>
      <c r="F123" s="36"/>
      <c r="G123" s="36"/>
      <c r="H123" s="36"/>
      <c r="I123" s="36"/>
      <c r="J123" s="36"/>
      <c r="K123" s="36"/>
      <c r="L123" s="53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16.5" customHeight="1">
      <c r="A124" s="36"/>
      <c r="B124" s="37"/>
      <c r="C124" s="36"/>
      <c r="D124" s="36"/>
      <c r="E124" s="65" t="str">
        <f>E11</f>
        <v>2023-08-1.3-SO 02 - Vedlejší rozpočtový náklady</v>
      </c>
      <c r="F124" s="36"/>
      <c r="G124" s="36"/>
      <c r="H124" s="36"/>
      <c r="I124" s="36"/>
      <c r="J124" s="36"/>
      <c r="K124" s="36"/>
      <c r="L124" s="53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2" customFormat="1" ht="6.96" customHeight="1">
      <c r="A125" s="36"/>
      <c r="B125" s="37"/>
      <c r="C125" s="36"/>
      <c r="D125" s="36"/>
      <c r="E125" s="36"/>
      <c r="F125" s="36"/>
      <c r="G125" s="36"/>
      <c r="H125" s="36"/>
      <c r="I125" s="36"/>
      <c r="J125" s="36"/>
      <c r="K125" s="36"/>
      <c r="L125" s="53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="2" customFormat="1" ht="12" customHeight="1">
      <c r="A126" s="36"/>
      <c r="B126" s="37"/>
      <c r="C126" s="30" t="s">
        <v>20</v>
      </c>
      <c r="D126" s="36"/>
      <c r="E126" s="36"/>
      <c r="F126" s="25" t="str">
        <f>F14</f>
        <v xml:space="preserve"> </v>
      </c>
      <c r="G126" s="36"/>
      <c r="H126" s="36"/>
      <c r="I126" s="30" t="s">
        <v>22</v>
      </c>
      <c r="J126" s="67" t="str">
        <f>IF(J14="","",J14)</f>
        <v>2. 8. 2023</v>
      </c>
      <c r="K126" s="36"/>
      <c r="L126" s="53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</row>
    <row r="127" s="2" customFormat="1" ht="6.96" customHeight="1">
      <c r="A127" s="36"/>
      <c r="B127" s="37"/>
      <c r="C127" s="36"/>
      <c r="D127" s="36"/>
      <c r="E127" s="36"/>
      <c r="F127" s="36"/>
      <c r="G127" s="36"/>
      <c r="H127" s="36"/>
      <c r="I127" s="36"/>
      <c r="J127" s="36"/>
      <c r="K127" s="36"/>
      <c r="L127" s="53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</row>
    <row r="128" s="2" customFormat="1" ht="15.15" customHeight="1">
      <c r="A128" s="36"/>
      <c r="B128" s="37"/>
      <c r="C128" s="30" t="s">
        <v>24</v>
      </c>
      <c r="D128" s="36"/>
      <c r="E128" s="36"/>
      <c r="F128" s="25" t="str">
        <f>E17</f>
        <v xml:space="preserve"> </v>
      </c>
      <c r="G128" s="36"/>
      <c r="H128" s="36"/>
      <c r="I128" s="30" t="s">
        <v>29</v>
      </c>
      <c r="J128" s="34" t="str">
        <f>E23</f>
        <v xml:space="preserve"> </v>
      </c>
      <c r="K128" s="36"/>
      <c r="L128" s="53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</row>
    <row r="129" s="2" customFormat="1" ht="15.15" customHeight="1">
      <c r="A129" s="36"/>
      <c r="B129" s="37"/>
      <c r="C129" s="30" t="s">
        <v>27</v>
      </c>
      <c r="D129" s="36"/>
      <c r="E129" s="36"/>
      <c r="F129" s="25" t="str">
        <f>IF(E20="","",E20)</f>
        <v>Vyplň údaj</v>
      </c>
      <c r="G129" s="36"/>
      <c r="H129" s="36"/>
      <c r="I129" s="30" t="s">
        <v>31</v>
      </c>
      <c r="J129" s="34" t="str">
        <f>E26</f>
        <v xml:space="preserve"> </v>
      </c>
      <c r="K129" s="36"/>
      <c r="L129" s="53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</row>
    <row r="130" s="2" customFormat="1" ht="10.32" customHeight="1">
      <c r="A130" s="36"/>
      <c r="B130" s="37"/>
      <c r="C130" s="36"/>
      <c r="D130" s="36"/>
      <c r="E130" s="36"/>
      <c r="F130" s="36"/>
      <c r="G130" s="36"/>
      <c r="H130" s="36"/>
      <c r="I130" s="36"/>
      <c r="J130" s="36"/>
      <c r="K130" s="36"/>
      <c r="L130" s="53"/>
      <c r="S130" s="36"/>
      <c r="T130" s="3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</row>
    <row r="131" s="11" customFormat="1" ht="29.28" customHeight="1">
      <c r="A131" s="154"/>
      <c r="B131" s="155"/>
      <c r="C131" s="156" t="s">
        <v>127</v>
      </c>
      <c r="D131" s="157" t="s">
        <v>58</v>
      </c>
      <c r="E131" s="157" t="s">
        <v>54</v>
      </c>
      <c r="F131" s="157" t="s">
        <v>55</v>
      </c>
      <c r="G131" s="157" t="s">
        <v>128</v>
      </c>
      <c r="H131" s="157" t="s">
        <v>129</v>
      </c>
      <c r="I131" s="157" t="s">
        <v>130</v>
      </c>
      <c r="J131" s="157" t="s">
        <v>110</v>
      </c>
      <c r="K131" s="158" t="s">
        <v>131</v>
      </c>
      <c r="L131" s="159"/>
      <c r="M131" s="84" t="s">
        <v>1</v>
      </c>
      <c r="N131" s="85" t="s">
        <v>37</v>
      </c>
      <c r="O131" s="85" t="s">
        <v>132</v>
      </c>
      <c r="P131" s="85" t="s">
        <v>133</v>
      </c>
      <c r="Q131" s="85" t="s">
        <v>134</v>
      </c>
      <c r="R131" s="85" t="s">
        <v>135</v>
      </c>
      <c r="S131" s="85" t="s">
        <v>136</v>
      </c>
      <c r="T131" s="86" t="s">
        <v>137</v>
      </c>
      <c r="U131" s="154"/>
      <c r="V131" s="154"/>
      <c r="W131" s="154"/>
      <c r="X131" s="154"/>
      <c r="Y131" s="154"/>
      <c r="Z131" s="154"/>
      <c r="AA131" s="154"/>
      <c r="AB131" s="154"/>
      <c r="AC131" s="154"/>
      <c r="AD131" s="154"/>
      <c r="AE131" s="154"/>
    </row>
    <row r="132" s="2" customFormat="1" ht="22.8" customHeight="1">
      <c r="A132" s="36"/>
      <c r="B132" s="37"/>
      <c r="C132" s="91" t="s">
        <v>138</v>
      </c>
      <c r="D132" s="36"/>
      <c r="E132" s="36"/>
      <c r="F132" s="36"/>
      <c r="G132" s="36"/>
      <c r="H132" s="36"/>
      <c r="I132" s="36"/>
      <c r="J132" s="160">
        <f>BK132</f>
        <v>0</v>
      </c>
      <c r="K132" s="36"/>
      <c r="L132" s="37"/>
      <c r="M132" s="87"/>
      <c r="N132" s="71"/>
      <c r="O132" s="88"/>
      <c r="P132" s="161">
        <f>P133+P158+P169+P178+P183+P192+P224+P229</f>
        <v>0</v>
      </c>
      <c r="Q132" s="88"/>
      <c r="R132" s="161">
        <f>R133+R158+R169+R178+R183+R192+R224+R229</f>
        <v>108.69195000000001</v>
      </c>
      <c r="S132" s="88"/>
      <c r="T132" s="162">
        <f>T133+T158+T169+T178+T183+T192+T224+T229</f>
        <v>85.279529999999994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7" t="s">
        <v>72</v>
      </c>
      <c r="AU132" s="17" t="s">
        <v>112</v>
      </c>
      <c r="BK132" s="163">
        <f>BK133+BK158+BK169+BK178+BK183+BK192+BK224+BK229</f>
        <v>0</v>
      </c>
    </row>
    <row r="133" s="12" customFormat="1" ht="25.92" customHeight="1">
      <c r="A133" s="12"/>
      <c r="B133" s="164"/>
      <c r="C133" s="12"/>
      <c r="D133" s="165" t="s">
        <v>72</v>
      </c>
      <c r="E133" s="166" t="s">
        <v>80</v>
      </c>
      <c r="F133" s="166" t="s">
        <v>142</v>
      </c>
      <c r="G133" s="12"/>
      <c r="H133" s="12"/>
      <c r="I133" s="167"/>
      <c r="J133" s="168">
        <f>BK133</f>
        <v>0</v>
      </c>
      <c r="K133" s="12"/>
      <c r="L133" s="164"/>
      <c r="M133" s="169"/>
      <c r="N133" s="170"/>
      <c r="O133" s="170"/>
      <c r="P133" s="171">
        <f>SUM(P134:P157)</f>
        <v>0</v>
      </c>
      <c r="Q133" s="170"/>
      <c r="R133" s="171">
        <f>SUM(R134:R157)</f>
        <v>0.90795000000000003</v>
      </c>
      <c r="S133" s="170"/>
      <c r="T133" s="172">
        <f>SUM(T134:T157)</f>
        <v>85.199999999999989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65" t="s">
        <v>80</v>
      </c>
      <c r="AT133" s="173" t="s">
        <v>72</v>
      </c>
      <c r="AU133" s="173" t="s">
        <v>73</v>
      </c>
      <c r="AY133" s="165" t="s">
        <v>141</v>
      </c>
      <c r="BK133" s="174">
        <f>SUM(BK134:BK157)</f>
        <v>0</v>
      </c>
    </row>
    <row r="134" s="2" customFormat="1" ht="16.5" customHeight="1">
      <c r="A134" s="36"/>
      <c r="B134" s="177"/>
      <c r="C134" s="178" t="s">
        <v>80</v>
      </c>
      <c r="D134" s="178" t="s">
        <v>143</v>
      </c>
      <c r="E134" s="179" t="s">
        <v>682</v>
      </c>
      <c r="F134" s="180" t="s">
        <v>683</v>
      </c>
      <c r="G134" s="181" t="s">
        <v>146</v>
      </c>
      <c r="H134" s="182">
        <v>240</v>
      </c>
      <c r="I134" s="183"/>
      <c r="J134" s="184">
        <f>ROUND(I134*H134,2)</f>
        <v>0</v>
      </c>
      <c r="K134" s="180" t="s">
        <v>147</v>
      </c>
      <c r="L134" s="37"/>
      <c r="M134" s="185" t="s">
        <v>1</v>
      </c>
      <c r="N134" s="186" t="s">
        <v>38</v>
      </c>
      <c r="O134" s="75"/>
      <c r="P134" s="187">
        <f>O134*H134</f>
        <v>0</v>
      </c>
      <c r="Q134" s="187">
        <v>0</v>
      </c>
      <c r="R134" s="187">
        <f>Q134*H134</f>
        <v>0</v>
      </c>
      <c r="S134" s="187">
        <v>0.35499999999999998</v>
      </c>
      <c r="T134" s="188">
        <f>S134*H134</f>
        <v>85.199999999999989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89" t="s">
        <v>148</v>
      </c>
      <c r="AT134" s="189" t="s">
        <v>143</v>
      </c>
      <c r="AU134" s="189" t="s">
        <v>80</v>
      </c>
      <c r="AY134" s="17" t="s">
        <v>141</v>
      </c>
      <c r="BE134" s="190">
        <f>IF(N134="základní",J134,0)</f>
        <v>0</v>
      </c>
      <c r="BF134" s="190">
        <f>IF(N134="snížená",J134,0)</f>
        <v>0</v>
      </c>
      <c r="BG134" s="190">
        <f>IF(N134="zákl. přenesená",J134,0)</f>
        <v>0</v>
      </c>
      <c r="BH134" s="190">
        <f>IF(N134="sníž. přenesená",J134,0)</f>
        <v>0</v>
      </c>
      <c r="BI134" s="190">
        <f>IF(N134="nulová",J134,0)</f>
        <v>0</v>
      </c>
      <c r="BJ134" s="17" t="s">
        <v>80</v>
      </c>
      <c r="BK134" s="190">
        <f>ROUND(I134*H134,2)</f>
        <v>0</v>
      </c>
      <c r="BL134" s="17" t="s">
        <v>148</v>
      </c>
      <c r="BM134" s="189" t="s">
        <v>834</v>
      </c>
    </row>
    <row r="135" s="2" customFormat="1">
      <c r="A135" s="36"/>
      <c r="B135" s="37"/>
      <c r="C135" s="36"/>
      <c r="D135" s="191" t="s">
        <v>149</v>
      </c>
      <c r="E135" s="36"/>
      <c r="F135" s="192" t="s">
        <v>683</v>
      </c>
      <c r="G135" s="36"/>
      <c r="H135" s="36"/>
      <c r="I135" s="193"/>
      <c r="J135" s="36"/>
      <c r="K135" s="36"/>
      <c r="L135" s="37"/>
      <c r="M135" s="194"/>
      <c r="N135" s="195"/>
      <c r="O135" s="75"/>
      <c r="P135" s="75"/>
      <c r="Q135" s="75"/>
      <c r="R135" s="75"/>
      <c r="S135" s="75"/>
      <c r="T135" s="76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7" t="s">
        <v>149</v>
      </c>
      <c r="AU135" s="17" t="s">
        <v>80</v>
      </c>
    </row>
    <row r="136" s="13" customFormat="1">
      <c r="A136" s="13"/>
      <c r="B136" s="196"/>
      <c r="C136" s="13"/>
      <c r="D136" s="191" t="s">
        <v>150</v>
      </c>
      <c r="E136" s="197" t="s">
        <v>1</v>
      </c>
      <c r="F136" s="198" t="s">
        <v>835</v>
      </c>
      <c r="G136" s="13"/>
      <c r="H136" s="199">
        <v>240</v>
      </c>
      <c r="I136" s="200"/>
      <c r="J136" s="13"/>
      <c r="K136" s="13"/>
      <c r="L136" s="196"/>
      <c r="M136" s="201"/>
      <c r="N136" s="202"/>
      <c r="O136" s="202"/>
      <c r="P136" s="202"/>
      <c r="Q136" s="202"/>
      <c r="R136" s="202"/>
      <c r="S136" s="202"/>
      <c r="T136" s="20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97" t="s">
        <v>150</v>
      </c>
      <c r="AU136" s="197" t="s">
        <v>80</v>
      </c>
      <c r="AV136" s="13" t="s">
        <v>82</v>
      </c>
      <c r="AW136" s="13" t="s">
        <v>30</v>
      </c>
      <c r="AX136" s="13" t="s">
        <v>80</v>
      </c>
      <c r="AY136" s="197" t="s">
        <v>141</v>
      </c>
    </row>
    <row r="137" s="2" customFormat="1" ht="24.15" customHeight="1">
      <c r="A137" s="36"/>
      <c r="B137" s="177"/>
      <c r="C137" s="178" t="s">
        <v>82</v>
      </c>
      <c r="D137" s="178" t="s">
        <v>143</v>
      </c>
      <c r="E137" s="179" t="s">
        <v>685</v>
      </c>
      <c r="F137" s="180" t="s">
        <v>686</v>
      </c>
      <c r="G137" s="181" t="s">
        <v>169</v>
      </c>
      <c r="H137" s="182">
        <v>96</v>
      </c>
      <c r="I137" s="183"/>
      <c r="J137" s="184">
        <f>ROUND(I137*H137,2)</f>
        <v>0</v>
      </c>
      <c r="K137" s="180" t="s">
        <v>147</v>
      </c>
      <c r="L137" s="37"/>
      <c r="M137" s="185" t="s">
        <v>1</v>
      </c>
      <c r="N137" s="186" t="s">
        <v>38</v>
      </c>
      <c r="O137" s="75"/>
      <c r="P137" s="187">
        <f>O137*H137</f>
        <v>0</v>
      </c>
      <c r="Q137" s="187">
        <v>0</v>
      </c>
      <c r="R137" s="187">
        <f>Q137*H137</f>
        <v>0</v>
      </c>
      <c r="S137" s="187">
        <v>0</v>
      </c>
      <c r="T137" s="188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89" t="s">
        <v>148</v>
      </c>
      <c r="AT137" s="189" t="s">
        <v>143</v>
      </c>
      <c r="AU137" s="189" t="s">
        <v>80</v>
      </c>
      <c r="AY137" s="17" t="s">
        <v>141</v>
      </c>
      <c r="BE137" s="190">
        <f>IF(N137="základní",J137,0)</f>
        <v>0</v>
      </c>
      <c r="BF137" s="190">
        <f>IF(N137="snížená",J137,0)</f>
        <v>0</v>
      </c>
      <c r="BG137" s="190">
        <f>IF(N137="zákl. přenesená",J137,0)</f>
        <v>0</v>
      </c>
      <c r="BH137" s="190">
        <f>IF(N137="sníž. přenesená",J137,0)</f>
        <v>0</v>
      </c>
      <c r="BI137" s="190">
        <f>IF(N137="nulová",J137,0)</f>
        <v>0</v>
      </c>
      <c r="BJ137" s="17" t="s">
        <v>80</v>
      </c>
      <c r="BK137" s="190">
        <f>ROUND(I137*H137,2)</f>
        <v>0</v>
      </c>
      <c r="BL137" s="17" t="s">
        <v>148</v>
      </c>
      <c r="BM137" s="189" t="s">
        <v>836</v>
      </c>
    </row>
    <row r="138" s="2" customFormat="1">
      <c r="A138" s="36"/>
      <c r="B138" s="37"/>
      <c r="C138" s="36"/>
      <c r="D138" s="191" t="s">
        <v>149</v>
      </c>
      <c r="E138" s="36"/>
      <c r="F138" s="192" t="s">
        <v>686</v>
      </c>
      <c r="G138" s="36"/>
      <c r="H138" s="36"/>
      <c r="I138" s="193"/>
      <c r="J138" s="36"/>
      <c r="K138" s="36"/>
      <c r="L138" s="37"/>
      <c r="M138" s="194"/>
      <c r="N138" s="195"/>
      <c r="O138" s="75"/>
      <c r="P138" s="75"/>
      <c r="Q138" s="75"/>
      <c r="R138" s="75"/>
      <c r="S138" s="75"/>
      <c r="T138" s="76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7" t="s">
        <v>149</v>
      </c>
      <c r="AU138" s="17" t="s">
        <v>80</v>
      </c>
    </row>
    <row r="139" s="13" customFormat="1">
      <c r="A139" s="13"/>
      <c r="B139" s="196"/>
      <c r="C139" s="13"/>
      <c r="D139" s="191" t="s">
        <v>150</v>
      </c>
      <c r="E139" s="197" t="s">
        <v>1</v>
      </c>
      <c r="F139" s="198" t="s">
        <v>837</v>
      </c>
      <c r="G139" s="13"/>
      <c r="H139" s="199">
        <v>96</v>
      </c>
      <c r="I139" s="200"/>
      <c r="J139" s="13"/>
      <c r="K139" s="13"/>
      <c r="L139" s="196"/>
      <c r="M139" s="201"/>
      <c r="N139" s="202"/>
      <c r="O139" s="202"/>
      <c r="P139" s="202"/>
      <c r="Q139" s="202"/>
      <c r="R139" s="202"/>
      <c r="S139" s="202"/>
      <c r="T139" s="20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97" t="s">
        <v>150</v>
      </c>
      <c r="AU139" s="197" t="s">
        <v>80</v>
      </c>
      <c r="AV139" s="13" t="s">
        <v>82</v>
      </c>
      <c r="AW139" s="13" t="s">
        <v>30</v>
      </c>
      <c r="AX139" s="13" t="s">
        <v>80</v>
      </c>
      <c r="AY139" s="197" t="s">
        <v>141</v>
      </c>
    </row>
    <row r="140" s="2" customFormat="1" ht="16.5" customHeight="1">
      <c r="A140" s="36"/>
      <c r="B140" s="177"/>
      <c r="C140" s="178" t="s">
        <v>156</v>
      </c>
      <c r="D140" s="178" t="s">
        <v>143</v>
      </c>
      <c r="E140" s="179" t="s">
        <v>688</v>
      </c>
      <c r="F140" s="180" t="s">
        <v>689</v>
      </c>
      <c r="G140" s="181" t="s">
        <v>146</v>
      </c>
      <c r="H140" s="182">
        <v>320</v>
      </c>
      <c r="I140" s="183"/>
      <c r="J140" s="184">
        <f>ROUND(I140*H140,2)</f>
        <v>0</v>
      </c>
      <c r="K140" s="180" t="s">
        <v>147</v>
      </c>
      <c r="L140" s="37"/>
      <c r="M140" s="185" t="s">
        <v>1</v>
      </c>
      <c r="N140" s="186" t="s">
        <v>38</v>
      </c>
      <c r="O140" s="75"/>
      <c r="P140" s="187">
        <f>O140*H140</f>
        <v>0</v>
      </c>
      <c r="Q140" s="187">
        <v>0</v>
      </c>
      <c r="R140" s="187">
        <f>Q140*H140</f>
        <v>0</v>
      </c>
      <c r="S140" s="187">
        <v>0</v>
      </c>
      <c r="T140" s="188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89" t="s">
        <v>148</v>
      </c>
      <c r="AT140" s="189" t="s">
        <v>143</v>
      </c>
      <c r="AU140" s="189" t="s">
        <v>80</v>
      </c>
      <c r="AY140" s="17" t="s">
        <v>141</v>
      </c>
      <c r="BE140" s="190">
        <f>IF(N140="základní",J140,0)</f>
        <v>0</v>
      </c>
      <c r="BF140" s="190">
        <f>IF(N140="snížená",J140,0)</f>
        <v>0</v>
      </c>
      <c r="BG140" s="190">
        <f>IF(N140="zákl. přenesená",J140,0)</f>
        <v>0</v>
      </c>
      <c r="BH140" s="190">
        <f>IF(N140="sníž. přenesená",J140,0)</f>
        <v>0</v>
      </c>
      <c r="BI140" s="190">
        <f>IF(N140="nulová",J140,0)</f>
        <v>0</v>
      </c>
      <c r="BJ140" s="17" t="s">
        <v>80</v>
      </c>
      <c r="BK140" s="190">
        <f>ROUND(I140*H140,2)</f>
        <v>0</v>
      </c>
      <c r="BL140" s="17" t="s">
        <v>148</v>
      </c>
      <c r="BM140" s="189" t="s">
        <v>838</v>
      </c>
    </row>
    <row r="141" s="2" customFormat="1">
      <c r="A141" s="36"/>
      <c r="B141" s="37"/>
      <c r="C141" s="36"/>
      <c r="D141" s="191" t="s">
        <v>149</v>
      </c>
      <c r="E141" s="36"/>
      <c r="F141" s="192" t="s">
        <v>689</v>
      </c>
      <c r="G141" s="36"/>
      <c r="H141" s="36"/>
      <c r="I141" s="193"/>
      <c r="J141" s="36"/>
      <c r="K141" s="36"/>
      <c r="L141" s="37"/>
      <c r="M141" s="194"/>
      <c r="N141" s="195"/>
      <c r="O141" s="75"/>
      <c r="P141" s="75"/>
      <c r="Q141" s="75"/>
      <c r="R141" s="75"/>
      <c r="S141" s="75"/>
      <c r="T141" s="76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7" t="s">
        <v>149</v>
      </c>
      <c r="AU141" s="17" t="s">
        <v>80</v>
      </c>
    </row>
    <row r="142" s="13" customFormat="1">
      <c r="A142" s="13"/>
      <c r="B142" s="196"/>
      <c r="C142" s="13"/>
      <c r="D142" s="191" t="s">
        <v>150</v>
      </c>
      <c r="E142" s="197" t="s">
        <v>1</v>
      </c>
      <c r="F142" s="198" t="s">
        <v>839</v>
      </c>
      <c r="G142" s="13"/>
      <c r="H142" s="199">
        <v>320</v>
      </c>
      <c r="I142" s="200"/>
      <c r="J142" s="13"/>
      <c r="K142" s="13"/>
      <c r="L142" s="196"/>
      <c r="M142" s="201"/>
      <c r="N142" s="202"/>
      <c r="O142" s="202"/>
      <c r="P142" s="202"/>
      <c r="Q142" s="202"/>
      <c r="R142" s="202"/>
      <c r="S142" s="202"/>
      <c r="T142" s="20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97" t="s">
        <v>150</v>
      </c>
      <c r="AU142" s="197" t="s">
        <v>80</v>
      </c>
      <c r="AV142" s="13" t="s">
        <v>82</v>
      </c>
      <c r="AW142" s="13" t="s">
        <v>30</v>
      </c>
      <c r="AX142" s="13" t="s">
        <v>80</v>
      </c>
      <c r="AY142" s="197" t="s">
        <v>141</v>
      </c>
    </row>
    <row r="143" s="2" customFormat="1" ht="24.15" customHeight="1">
      <c r="A143" s="36"/>
      <c r="B143" s="177"/>
      <c r="C143" s="178" t="s">
        <v>148</v>
      </c>
      <c r="D143" s="178" t="s">
        <v>143</v>
      </c>
      <c r="E143" s="179" t="s">
        <v>690</v>
      </c>
      <c r="F143" s="180" t="s">
        <v>691</v>
      </c>
      <c r="G143" s="181" t="s">
        <v>159</v>
      </c>
      <c r="H143" s="182">
        <v>15</v>
      </c>
      <c r="I143" s="183"/>
      <c r="J143" s="184">
        <f>ROUND(I143*H143,2)</f>
        <v>0</v>
      </c>
      <c r="K143" s="180" t="s">
        <v>147</v>
      </c>
      <c r="L143" s="37"/>
      <c r="M143" s="185" t="s">
        <v>1</v>
      </c>
      <c r="N143" s="186" t="s">
        <v>38</v>
      </c>
      <c r="O143" s="75"/>
      <c r="P143" s="187">
        <f>O143*H143</f>
        <v>0</v>
      </c>
      <c r="Q143" s="187">
        <v>0.06053</v>
      </c>
      <c r="R143" s="187">
        <f>Q143*H143</f>
        <v>0.90795000000000003</v>
      </c>
      <c r="S143" s="187">
        <v>0</v>
      </c>
      <c r="T143" s="188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89" t="s">
        <v>148</v>
      </c>
      <c r="AT143" s="189" t="s">
        <v>143</v>
      </c>
      <c r="AU143" s="189" t="s">
        <v>80</v>
      </c>
      <c r="AY143" s="17" t="s">
        <v>141</v>
      </c>
      <c r="BE143" s="190">
        <f>IF(N143="základní",J143,0)</f>
        <v>0</v>
      </c>
      <c r="BF143" s="190">
        <f>IF(N143="snížená",J143,0)</f>
        <v>0</v>
      </c>
      <c r="BG143" s="190">
        <f>IF(N143="zákl. přenesená",J143,0)</f>
        <v>0</v>
      </c>
      <c r="BH143" s="190">
        <f>IF(N143="sníž. přenesená",J143,0)</f>
        <v>0</v>
      </c>
      <c r="BI143" s="190">
        <f>IF(N143="nulová",J143,0)</f>
        <v>0</v>
      </c>
      <c r="BJ143" s="17" t="s">
        <v>80</v>
      </c>
      <c r="BK143" s="190">
        <f>ROUND(I143*H143,2)</f>
        <v>0</v>
      </c>
      <c r="BL143" s="17" t="s">
        <v>148</v>
      </c>
      <c r="BM143" s="189" t="s">
        <v>840</v>
      </c>
    </row>
    <row r="144" s="2" customFormat="1">
      <c r="A144" s="36"/>
      <c r="B144" s="37"/>
      <c r="C144" s="36"/>
      <c r="D144" s="191" t="s">
        <v>149</v>
      </c>
      <c r="E144" s="36"/>
      <c r="F144" s="192" t="s">
        <v>691</v>
      </c>
      <c r="G144" s="36"/>
      <c r="H144" s="36"/>
      <c r="I144" s="193"/>
      <c r="J144" s="36"/>
      <c r="K144" s="36"/>
      <c r="L144" s="37"/>
      <c r="M144" s="194"/>
      <c r="N144" s="195"/>
      <c r="O144" s="75"/>
      <c r="P144" s="75"/>
      <c r="Q144" s="75"/>
      <c r="R144" s="75"/>
      <c r="S144" s="75"/>
      <c r="T144" s="76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7" t="s">
        <v>149</v>
      </c>
      <c r="AU144" s="17" t="s">
        <v>80</v>
      </c>
    </row>
    <row r="145" s="13" customFormat="1">
      <c r="A145" s="13"/>
      <c r="B145" s="196"/>
      <c r="C145" s="13"/>
      <c r="D145" s="191" t="s">
        <v>150</v>
      </c>
      <c r="E145" s="197" t="s">
        <v>1</v>
      </c>
      <c r="F145" s="198" t="s">
        <v>692</v>
      </c>
      <c r="G145" s="13"/>
      <c r="H145" s="199">
        <v>15</v>
      </c>
      <c r="I145" s="200"/>
      <c r="J145" s="13"/>
      <c r="K145" s="13"/>
      <c r="L145" s="196"/>
      <c r="M145" s="201"/>
      <c r="N145" s="202"/>
      <c r="O145" s="202"/>
      <c r="P145" s="202"/>
      <c r="Q145" s="202"/>
      <c r="R145" s="202"/>
      <c r="S145" s="202"/>
      <c r="T145" s="20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97" t="s">
        <v>150</v>
      </c>
      <c r="AU145" s="197" t="s">
        <v>80</v>
      </c>
      <c r="AV145" s="13" t="s">
        <v>82</v>
      </c>
      <c r="AW145" s="13" t="s">
        <v>30</v>
      </c>
      <c r="AX145" s="13" t="s">
        <v>73</v>
      </c>
      <c r="AY145" s="197" t="s">
        <v>141</v>
      </c>
    </row>
    <row r="146" s="14" customFormat="1">
      <c r="A146" s="14"/>
      <c r="B146" s="204"/>
      <c r="C146" s="14"/>
      <c r="D146" s="191" t="s">
        <v>150</v>
      </c>
      <c r="E146" s="205" t="s">
        <v>1</v>
      </c>
      <c r="F146" s="206" t="s">
        <v>153</v>
      </c>
      <c r="G146" s="14"/>
      <c r="H146" s="207">
        <v>15</v>
      </c>
      <c r="I146" s="208"/>
      <c r="J146" s="14"/>
      <c r="K146" s="14"/>
      <c r="L146" s="204"/>
      <c r="M146" s="209"/>
      <c r="N146" s="210"/>
      <c r="O146" s="210"/>
      <c r="P146" s="210"/>
      <c r="Q146" s="210"/>
      <c r="R146" s="210"/>
      <c r="S146" s="210"/>
      <c r="T146" s="21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05" t="s">
        <v>150</v>
      </c>
      <c r="AU146" s="205" t="s">
        <v>80</v>
      </c>
      <c r="AV146" s="14" t="s">
        <v>148</v>
      </c>
      <c r="AW146" s="14" t="s">
        <v>30</v>
      </c>
      <c r="AX146" s="14" t="s">
        <v>80</v>
      </c>
      <c r="AY146" s="205" t="s">
        <v>141</v>
      </c>
    </row>
    <row r="147" s="2" customFormat="1" ht="37.8" customHeight="1">
      <c r="A147" s="36"/>
      <c r="B147" s="177"/>
      <c r="C147" s="178" t="s">
        <v>166</v>
      </c>
      <c r="D147" s="178" t="s">
        <v>143</v>
      </c>
      <c r="E147" s="179" t="s">
        <v>201</v>
      </c>
      <c r="F147" s="180" t="s">
        <v>202</v>
      </c>
      <c r="G147" s="181" t="s">
        <v>169</v>
      </c>
      <c r="H147" s="182">
        <v>96</v>
      </c>
      <c r="I147" s="183"/>
      <c r="J147" s="184">
        <f>ROUND(I147*H147,2)</f>
        <v>0</v>
      </c>
      <c r="K147" s="180" t="s">
        <v>147</v>
      </c>
      <c r="L147" s="37"/>
      <c r="M147" s="185" t="s">
        <v>1</v>
      </c>
      <c r="N147" s="186" t="s">
        <v>38</v>
      </c>
      <c r="O147" s="75"/>
      <c r="P147" s="187">
        <f>O147*H147</f>
        <v>0</v>
      </c>
      <c r="Q147" s="187">
        <v>0</v>
      </c>
      <c r="R147" s="187">
        <f>Q147*H147</f>
        <v>0</v>
      </c>
      <c r="S147" s="187">
        <v>0</v>
      </c>
      <c r="T147" s="188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89" t="s">
        <v>148</v>
      </c>
      <c r="AT147" s="189" t="s">
        <v>143</v>
      </c>
      <c r="AU147" s="189" t="s">
        <v>80</v>
      </c>
      <c r="AY147" s="17" t="s">
        <v>141</v>
      </c>
      <c r="BE147" s="190">
        <f>IF(N147="základní",J147,0)</f>
        <v>0</v>
      </c>
      <c r="BF147" s="190">
        <f>IF(N147="snížená",J147,0)</f>
        <v>0</v>
      </c>
      <c r="BG147" s="190">
        <f>IF(N147="zákl. přenesená",J147,0)</f>
        <v>0</v>
      </c>
      <c r="BH147" s="190">
        <f>IF(N147="sníž. přenesená",J147,0)</f>
        <v>0</v>
      </c>
      <c r="BI147" s="190">
        <f>IF(N147="nulová",J147,0)</f>
        <v>0</v>
      </c>
      <c r="BJ147" s="17" t="s">
        <v>80</v>
      </c>
      <c r="BK147" s="190">
        <f>ROUND(I147*H147,2)</f>
        <v>0</v>
      </c>
      <c r="BL147" s="17" t="s">
        <v>148</v>
      </c>
      <c r="BM147" s="189" t="s">
        <v>841</v>
      </c>
    </row>
    <row r="148" s="2" customFormat="1">
      <c r="A148" s="36"/>
      <c r="B148" s="37"/>
      <c r="C148" s="36"/>
      <c r="D148" s="191" t="s">
        <v>149</v>
      </c>
      <c r="E148" s="36"/>
      <c r="F148" s="192" t="s">
        <v>202</v>
      </c>
      <c r="G148" s="36"/>
      <c r="H148" s="36"/>
      <c r="I148" s="193"/>
      <c r="J148" s="36"/>
      <c r="K148" s="36"/>
      <c r="L148" s="37"/>
      <c r="M148" s="194"/>
      <c r="N148" s="195"/>
      <c r="O148" s="75"/>
      <c r="P148" s="75"/>
      <c r="Q148" s="75"/>
      <c r="R148" s="75"/>
      <c r="S148" s="75"/>
      <c r="T148" s="76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7" t="s">
        <v>149</v>
      </c>
      <c r="AU148" s="17" t="s">
        <v>80</v>
      </c>
    </row>
    <row r="149" s="2" customFormat="1" ht="37.8" customHeight="1">
      <c r="A149" s="36"/>
      <c r="B149" s="177"/>
      <c r="C149" s="178" t="s">
        <v>160</v>
      </c>
      <c r="D149" s="178" t="s">
        <v>143</v>
      </c>
      <c r="E149" s="179" t="s">
        <v>205</v>
      </c>
      <c r="F149" s="180" t="s">
        <v>206</v>
      </c>
      <c r="G149" s="181" t="s">
        <v>169</v>
      </c>
      <c r="H149" s="182">
        <v>480</v>
      </c>
      <c r="I149" s="183"/>
      <c r="J149" s="184">
        <f>ROUND(I149*H149,2)</f>
        <v>0</v>
      </c>
      <c r="K149" s="180" t="s">
        <v>147</v>
      </c>
      <c r="L149" s="37"/>
      <c r="M149" s="185" t="s">
        <v>1</v>
      </c>
      <c r="N149" s="186" t="s">
        <v>38</v>
      </c>
      <c r="O149" s="75"/>
      <c r="P149" s="187">
        <f>O149*H149</f>
        <v>0</v>
      </c>
      <c r="Q149" s="187">
        <v>0</v>
      </c>
      <c r="R149" s="187">
        <f>Q149*H149</f>
        <v>0</v>
      </c>
      <c r="S149" s="187">
        <v>0</v>
      </c>
      <c r="T149" s="188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89" t="s">
        <v>148</v>
      </c>
      <c r="AT149" s="189" t="s">
        <v>143</v>
      </c>
      <c r="AU149" s="189" t="s">
        <v>80</v>
      </c>
      <c r="AY149" s="17" t="s">
        <v>141</v>
      </c>
      <c r="BE149" s="190">
        <f>IF(N149="základní",J149,0)</f>
        <v>0</v>
      </c>
      <c r="BF149" s="190">
        <f>IF(N149="snížená",J149,0)</f>
        <v>0</v>
      </c>
      <c r="BG149" s="190">
        <f>IF(N149="zákl. přenesená",J149,0)</f>
        <v>0</v>
      </c>
      <c r="BH149" s="190">
        <f>IF(N149="sníž. přenesená",J149,0)</f>
        <v>0</v>
      </c>
      <c r="BI149" s="190">
        <f>IF(N149="nulová",J149,0)</f>
        <v>0</v>
      </c>
      <c r="BJ149" s="17" t="s">
        <v>80</v>
      </c>
      <c r="BK149" s="190">
        <f>ROUND(I149*H149,2)</f>
        <v>0</v>
      </c>
      <c r="BL149" s="17" t="s">
        <v>148</v>
      </c>
      <c r="BM149" s="189" t="s">
        <v>842</v>
      </c>
    </row>
    <row r="150" s="2" customFormat="1">
      <c r="A150" s="36"/>
      <c r="B150" s="37"/>
      <c r="C150" s="36"/>
      <c r="D150" s="191" t="s">
        <v>149</v>
      </c>
      <c r="E150" s="36"/>
      <c r="F150" s="192" t="s">
        <v>206</v>
      </c>
      <c r="G150" s="36"/>
      <c r="H150" s="36"/>
      <c r="I150" s="193"/>
      <c r="J150" s="36"/>
      <c r="K150" s="36"/>
      <c r="L150" s="37"/>
      <c r="M150" s="194"/>
      <c r="N150" s="195"/>
      <c r="O150" s="75"/>
      <c r="P150" s="75"/>
      <c r="Q150" s="75"/>
      <c r="R150" s="75"/>
      <c r="S150" s="75"/>
      <c r="T150" s="76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7" t="s">
        <v>149</v>
      </c>
      <c r="AU150" s="17" t="s">
        <v>80</v>
      </c>
    </row>
    <row r="151" s="13" customFormat="1">
      <c r="A151" s="13"/>
      <c r="B151" s="196"/>
      <c r="C151" s="13"/>
      <c r="D151" s="191" t="s">
        <v>150</v>
      </c>
      <c r="E151" s="197" t="s">
        <v>1</v>
      </c>
      <c r="F151" s="198" t="s">
        <v>843</v>
      </c>
      <c r="G151" s="13"/>
      <c r="H151" s="199">
        <v>480</v>
      </c>
      <c r="I151" s="200"/>
      <c r="J151" s="13"/>
      <c r="K151" s="13"/>
      <c r="L151" s="196"/>
      <c r="M151" s="201"/>
      <c r="N151" s="202"/>
      <c r="O151" s="202"/>
      <c r="P151" s="202"/>
      <c r="Q151" s="202"/>
      <c r="R151" s="202"/>
      <c r="S151" s="202"/>
      <c r="T151" s="20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97" t="s">
        <v>150</v>
      </c>
      <c r="AU151" s="197" t="s">
        <v>80</v>
      </c>
      <c r="AV151" s="13" t="s">
        <v>82</v>
      </c>
      <c r="AW151" s="13" t="s">
        <v>30</v>
      </c>
      <c r="AX151" s="13" t="s">
        <v>80</v>
      </c>
      <c r="AY151" s="197" t="s">
        <v>141</v>
      </c>
    </row>
    <row r="152" s="2" customFormat="1" ht="16.5" customHeight="1">
      <c r="A152" s="36"/>
      <c r="B152" s="177"/>
      <c r="C152" s="178" t="s">
        <v>177</v>
      </c>
      <c r="D152" s="178" t="s">
        <v>143</v>
      </c>
      <c r="E152" s="179" t="s">
        <v>214</v>
      </c>
      <c r="F152" s="180" t="s">
        <v>215</v>
      </c>
      <c r="G152" s="181" t="s">
        <v>169</v>
      </c>
      <c r="H152" s="182">
        <v>96</v>
      </c>
      <c r="I152" s="183"/>
      <c r="J152" s="184">
        <f>ROUND(I152*H152,2)</f>
        <v>0</v>
      </c>
      <c r="K152" s="180" t="s">
        <v>147</v>
      </c>
      <c r="L152" s="37"/>
      <c r="M152" s="185" t="s">
        <v>1</v>
      </c>
      <c r="N152" s="186" t="s">
        <v>38</v>
      </c>
      <c r="O152" s="75"/>
      <c r="P152" s="187">
        <f>O152*H152</f>
        <v>0</v>
      </c>
      <c r="Q152" s="187">
        <v>0</v>
      </c>
      <c r="R152" s="187">
        <f>Q152*H152</f>
        <v>0</v>
      </c>
      <c r="S152" s="187">
        <v>0</v>
      </c>
      <c r="T152" s="188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89" t="s">
        <v>148</v>
      </c>
      <c r="AT152" s="189" t="s">
        <v>143</v>
      </c>
      <c r="AU152" s="189" t="s">
        <v>80</v>
      </c>
      <c r="AY152" s="17" t="s">
        <v>141</v>
      </c>
      <c r="BE152" s="190">
        <f>IF(N152="základní",J152,0)</f>
        <v>0</v>
      </c>
      <c r="BF152" s="190">
        <f>IF(N152="snížená",J152,0)</f>
        <v>0</v>
      </c>
      <c r="BG152" s="190">
        <f>IF(N152="zákl. přenesená",J152,0)</f>
        <v>0</v>
      </c>
      <c r="BH152" s="190">
        <f>IF(N152="sníž. přenesená",J152,0)</f>
        <v>0</v>
      </c>
      <c r="BI152" s="190">
        <f>IF(N152="nulová",J152,0)</f>
        <v>0</v>
      </c>
      <c r="BJ152" s="17" t="s">
        <v>80</v>
      </c>
      <c r="BK152" s="190">
        <f>ROUND(I152*H152,2)</f>
        <v>0</v>
      </c>
      <c r="BL152" s="17" t="s">
        <v>148</v>
      </c>
      <c r="BM152" s="189" t="s">
        <v>844</v>
      </c>
    </row>
    <row r="153" s="2" customFormat="1">
      <c r="A153" s="36"/>
      <c r="B153" s="37"/>
      <c r="C153" s="36"/>
      <c r="D153" s="191" t="s">
        <v>149</v>
      </c>
      <c r="E153" s="36"/>
      <c r="F153" s="192" t="s">
        <v>215</v>
      </c>
      <c r="G153" s="36"/>
      <c r="H153" s="36"/>
      <c r="I153" s="193"/>
      <c r="J153" s="36"/>
      <c r="K153" s="36"/>
      <c r="L153" s="37"/>
      <c r="M153" s="194"/>
      <c r="N153" s="195"/>
      <c r="O153" s="75"/>
      <c r="P153" s="75"/>
      <c r="Q153" s="75"/>
      <c r="R153" s="75"/>
      <c r="S153" s="75"/>
      <c r="T153" s="76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7" t="s">
        <v>149</v>
      </c>
      <c r="AU153" s="17" t="s">
        <v>80</v>
      </c>
    </row>
    <row r="154" s="2" customFormat="1" ht="24.15" customHeight="1">
      <c r="A154" s="36"/>
      <c r="B154" s="177"/>
      <c r="C154" s="178" t="s">
        <v>164</v>
      </c>
      <c r="D154" s="178" t="s">
        <v>143</v>
      </c>
      <c r="E154" s="179" t="s">
        <v>694</v>
      </c>
      <c r="F154" s="180" t="s">
        <v>695</v>
      </c>
      <c r="G154" s="181" t="s">
        <v>146</v>
      </c>
      <c r="H154" s="182">
        <v>320</v>
      </c>
      <c r="I154" s="183"/>
      <c r="J154" s="184">
        <f>ROUND(I154*H154,2)</f>
        <v>0</v>
      </c>
      <c r="K154" s="180" t="s">
        <v>147</v>
      </c>
      <c r="L154" s="37"/>
      <c r="M154" s="185" t="s">
        <v>1</v>
      </c>
      <c r="N154" s="186" t="s">
        <v>38</v>
      </c>
      <c r="O154" s="75"/>
      <c r="P154" s="187">
        <f>O154*H154</f>
        <v>0</v>
      </c>
      <c r="Q154" s="187">
        <v>0</v>
      </c>
      <c r="R154" s="187">
        <f>Q154*H154</f>
        <v>0</v>
      </c>
      <c r="S154" s="187">
        <v>0</v>
      </c>
      <c r="T154" s="188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89" t="s">
        <v>148</v>
      </c>
      <c r="AT154" s="189" t="s">
        <v>143</v>
      </c>
      <c r="AU154" s="189" t="s">
        <v>80</v>
      </c>
      <c r="AY154" s="17" t="s">
        <v>141</v>
      </c>
      <c r="BE154" s="190">
        <f>IF(N154="základní",J154,0)</f>
        <v>0</v>
      </c>
      <c r="BF154" s="190">
        <f>IF(N154="snížená",J154,0)</f>
        <v>0</v>
      </c>
      <c r="BG154" s="190">
        <f>IF(N154="zákl. přenesená",J154,0)</f>
        <v>0</v>
      </c>
      <c r="BH154" s="190">
        <f>IF(N154="sníž. přenesená",J154,0)</f>
        <v>0</v>
      </c>
      <c r="BI154" s="190">
        <f>IF(N154="nulová",J154,0)</f>
        <v>0</v>
      </c>
      <c r="BJ154" s="17" t="s">
        <v>80</v>
      </c>
      <c r="BK154" s="190">
        <f>ROUND(I154*H154,2)</f>
        <v>0</v>
      </c>
      <c r="BL154" s="17" t="s">
        <v>148</v>
      </c>
      <c r="BM154" s="189" t="s">
        <v>845</v>
      </c>
    </row>
    <row r="155" s="2" customFormat="1">
      <c r="A155" s="36"/>
      <c r="B155" s="37"/>
      <c r="C155" s="36"/>
      <c r="D155" s="191" t="s">
        <v>149</v>
      </c>
      <c r="E155" s="36"/>
      <c r="F155" s="192" t="s">
        <v>695</v>
      </c>
      <c r="G155" s="36"/>
      <c r="H155" s="36"/>
      <c r="I155" s="193"/>
      <c r="J155" s="36"/>
      <c r="K155" s="36"/>
      <c r="L155" s="37"/>
      <c r="M155" s="194"/>
      <c r="N155" s="195"/>
      <c r="O155" s="75"/>
      <c r="P155" s="75"/>
      <c r="Q155" s="75"/>
      <c r="R155" s="75"/>
      <c r="S155" s="75"/>
      <c r="T155" s="76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7" t="s">
        <v>149</v>
      </c>
      <c r="AU155" s="17" t="s">
        <v>80</v>
      </c>
    </row>
    <row r="156" s="13" customFormat="1">
      <c r="A156" s="13"/>
      <c r="B156" s="196"/>
      <c r="C156" s="13"/>
      <c r="D156" s="191" t="s">
        <v>150</v>
      </c>
      <c r="E156" s="197" t="s">
        <v>1</v>
      </c>
      <c r="F156" s="198" t="s">
        <v>839</v>
      </c>
      <c r="G156" s="13"/>
      <c r="H156" s="199">
        <v>320</v>
      </c>
      <c r="I156" s="200"/>
      <c r="J156" s="13"/>
      <c r="K156" s="13"/>
      <c r="L156" s="196"/>
      <c r="M156" s="201"/>
      <c r="N156" s="202"/>
      <c r="O156" s="202"/>
      <c r="P156" s="202"/>
      <c r="Q156" s="202"/>
      <c r="R156" s="202"/>
      <c r="S156" s="202"/>
      <c r="T156" s="20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97" t="s">
        <v>150</v>
      </c>
      <c r="AU156" s="197" t="s">
        <v>80</v>
      </c>
      <c r="AV156" s="13" t="s">
        <v>82</v>
      </c>
      <c r="AW156" s="13" t="s">
        <v>30</v>
      </c>
      <c r="AX156" s="13" t="s">
        <v>73</v>
      </c>
      <c r="AY156" s="197" t="s">
        <v>141</v>
      </c>
    </row>
    <row r="157" s="14" customFormat="1">
      <c r="A157" s="14"/>
      <c r="B157" s="204"/>
      <c r="C157" s="14"/>
      <c r="D157" s="191" t="s">
        <v>150</v>
      </c>
      <c r="E157" s="205" t="s">
        <v>1</v>
      </c>
      <c r="F157" s="206" t="s">
        <v>153</v>
      </c>
      <c r="G157" s="14"/>
      <c r="H157" s="207">
        <v>320</v>
      </c>
      <c r="I157" s="208"/>
      <c r="J157" s="14"/>
      <c r="K157" s="14"/>
      <c r="L157" s="204"/>
      <c r="M157" s="209"/>
      <c r="N157" s="210"/>
      <c r="O157" s="210"/>
      <c r="P157" s="210"/>
      <c r="Q157" s="210"/>
      <c r="R157" s="210"/>
      <c r="S157" s="210"/>
      <c r="T157" s="211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05" t="s">
        <v>150</v>
      </c>
      <c r="AU157" s="205" t="s">
        <v>80</v>
      </c>
      <c r="AV157" s="14" t="s">
        <v>148</v>
      </c>
      <c r="AW157" s="14" t="s">
        <v>30</v>
      </c>
      <c r="AX157" s="14" t="s">
        <v>80</v>
      </c>
      <c r="AY157" s="205" t="s">
        <v>141</v>
      </c>
    </row>
    <row r="158" s="12" customFormat="1" ht="25.92" customHeight="1">
      <c r="A158" s="12"/>
      <c r="B158" s="164"/>
      <c r="C158" s="12"/>
      <c r="D158" s="165" t="s">
        <v>72</v>
      </c>
      <c r="E158" s="166" t="s">
        <v>82</v>
      </c>
      <c r="F158" s="166" t="s">
        <v>222</v>
      </c>
      <c r="G158" s="12"/>
      <c r="H158" s="12"/>
      <c r="I158" s="167"/>
      <c r="J158" s="168">
        <f>BK158</f>
        <v>0</v>
      </c>
      <c r="K158" s="12"/>
      <c r="L158" s="164"/>
      <c r="M158" s="169"/>
      <c r="N158" s="170"/>
      <c r="O158" s="170"/>
      <c r="P158" s="171">
        <f>SUM(P159:P168)</f>
        <v>0</v>
      </c>
      <c r="Q158" s="170"/>
      <c r="R158" s="171">
        <f>SUM(R159:R168)</f>
        <v>107.78400000000001</v>
      </c>
      <c r="S158" s="170"/>
      <c r="T158" s="172">
        <f>SUM(T159:T168)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65" t="s">
        <v>80</v>
      </c>
      <c r="AT158" s="173" t="s">
        <v>72</v>
      </c>
      <c r="AU158" s="173" t="s">
        <v>73</v>
      </c>
      <c r="AY158" s="165" t="s">
        <v>141</v>
      </c>
      <c r="BK158" s="174">
        <f>SUM(BK159:BK168)</f>
        <v>0</v>
      </c>
    </row>
    <row r="159" s="2" customFormat="1" ht="24.15" customHeight="1">
      <c r="A159" s="36"/>
      <c r="B159" s="177"/>
      <c r="C159" s="178" t="s">
        <v>186</v>
      </c>
      <c r="D159" s="178" t="s">
        <v>143</v>
      </c>
      <c r="E159" s="179" t="s">
        <v>697</v>
      </c>
      <c r="F159" s="180" t="s">
        <v>698</v>
      </c>
      <c r="G159" s="181" t="s">
        <v>169</v>
      </c>
      <c r="H159" s="182">
        <v>96</v>
      </c>
      <c r="I159" s="183"/>
      <c r="J159" s="184">
        <f>ROUND(I159*H159,2)</f>
        <v>0</v>
      </c>
      <c r="K159" s="180" t="s">
        <v>147</v>
      </c>
      <c r="L159" s="37"/>
      <c r="M159" s="185" t="s">
        <v>1</v>
      </c>
      <c r="N159" s="186" t="s">
        <v>38</v>
      </c>
      <c r="O159" s="75"/>
      <c r="P159" s="187">
        <f>O159*H159</f>
        <v>0</v>
      </c>
      <c r="Q159" s="187">
        <v>0</v>
      </c>
      <c r="R159" s="187">
        <f>Q159*H159</f>
        <v>0</v>
      </c>
      <c r="S159" s="187">
        <v>0</v>
      </c>
      <c r="T159" s="188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89" t="s">
        <v>148</v>
      </c>
      <c r="AT159" s="189" t="s">
        <v>143</v>
      </c>
      <c r="AU159" s="189" t="s">
        <v>80</v>
      </c>
      <c r="AY159" s="17" t="s">
        <v>141</v>
      </c>
      <c r="BE159" s="190">
        <f>IF(N159="základní",J159,0)</f>
        <v>0</v>
      </c>
      <c r="BF159" s="190">
        <f>IF(N159="snížená",J159,0)</f>
        <v>0</v>
      </c>
      <c r="BG159" s="190">
        <f>IF(N159="zákl. přenesená",J159,0)</f>
        <v>0</v>
      </c>
      <c r="BH159" s="190">
        <f>IF(N159="sníž. přenesená",J159,0)</f>
        <v>0</v>
      </c>
      <c r="BI159" s="190">
        <f>IF(N159="nulová",J159,0)</f>
        <v>0</v>
      </c>
      <c r="BJ159" s="17" t="s">
        <v>80</v>
      </c>
      <c r="BK159" s="190">
        <f>ROUND(I159*H159,2)</f>
        <v>0</v>
      </c>
      <c r="BL159" s="17" t="s">
        <v>148</v>
      </c>
      <c r="BM159" s="189" t="s">
        <v>846</v>
      </c>
    </row>
    <row r="160" s="2" customFormat="1">
      <c r="A160" s="36"/>
      <c r="B160" s="37"/>
      <c r="C160" s="36"/>
      <c r="D160" s="191" t="s">
        <v>149</v>
      </c>
      <c r="E160" s="36"/>
      <c r="F160" s="192" t="s">
        <v>698</v>
      </c>
      <c r="G160" s="36"/>
      <c r="H160" s="36"/>
      <c r="I160" s="193"/>
      <c r="J160" s="36"/>
      <c r="K160" s="36"/>
      <c r="L160" s="37"/>
      <c r="M160" s="194"/>
      <c r="N160" s="195"/>
      <c r="O160" s="75"/>
      <c r="P160" s="75"/>
      <c r="Q160" s="75"/>
      <c r="R160" s="75"/>
      <c r="S160" s="75"/>
      <c r="T160" s="76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7" t="s">
        <v>149</v>
      </c>
      <c r="AU160" s="17" t="s">
        <v>80</v>
      </c>
    </row>
    <row r="161" s="13" customFormat="1">
      <c r="A161" s="13"/>
      <c r="B161" s="196"/>
      <c r="C161" s="13"/>
      <c r="D161" s="191" t="s">
        <v>150</v>
      </c>
      <c r="E161" s="197" t="s">
        <v>1</v>
      </c>
      <c r="F161" s="198" t="s">
        <v>837</v>
      </c>
      <c r="G161" s="13"/>
      <c r="H161" s="199">
        <v>96</v>
      </c>
      <c r="I161" s="200"/>
      <c r="J161" s="13"/>
      <c r="K161" s="13"/>
      <c r="L161" s="196"/>
      <c r="M161" s="201"/>
      <c r="N161" s="202"/>
      <c r="O161" s="202"/>
      <c r="P161" s="202"/>
      <c r="Q161" s="202"/>
      <c r="R161" s="202"/>
      <c r="S161" s="202"/>
      <c r="T161" s="20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97" t="s">
        <v>150</v>
      </c>
      <c r="AU161" s="197" t="s">
        <v>80</v>
      </c>
      <c r="AV161" s="13" t="s">
        <v>82</v>
      </c>
      <c r="AW161" s="13" t="s">
        <v>30</v>
      </c>
      <c r="AX161" s="13" t="s">
        <v>73</v>
      </c>
      <c r="AY161" s="197" t="s">
        <v>141</v>
      </c>
    </row>
    <row r="162" s="14" customFormat="1">
      <c r="A162" s="14"/>
      <c r="B162" s="204"/>
      <c r="C162" s="14"/>
      <c r="D162" s="191" t="s">
        <v>150</v>
      </c>
      <c r="E162" s="205" t="s">
        <v>1</v>
      </c>
      <c r="F162" s="206" t="s">
        <v>153</v>
      </c>
      <c r="G162" s="14"/>
      <c r="H162" s="207">
        <v>96</v>
      </c>
      <c r="I162" s="208"/>
      <c r="J162" s="14"/>
      <c r="K162" s="14"/>
      <c r="L162" s="204"/>
      <c r="M162" s="209"/>
      <c r="N162" s="210"/>
      <c r="O162" s="210"/>
      <c r="P162" s="210"/>
      <c r="Q162" s="210"/>
      <c r="R162" s="210"/>
      <c r="S162" s="210"/>
      <c r="T162" s="211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05" t="s">
        <v>150</v>
      </c>
      <c r="AU162" s="205" t="s">
        <v>80</v>
      </c>
      <c r="AV162" s="14" t="s">
        <v>148</v>
      </c>
      <c r="AW162" s="14" t="s">
        <v>30</v>
      </c>
      <c r="AX162" s="14" t="s">
        <v>80</v>
      </c>
      <c r="AY162" s="205" t="s">
        <v>141</v>
      </c>
    </row>
    <row r="163" s="2" customFormat="1" ht="24.15" customHeight="1">
      <c r="A163" s="36"/>
      <c r="B163" s="177"/>
      <c r="C163" s="178" t="s">
        <v>170</v>
      </c>
      <c r="D163" s="178" t="s">
        <v>143</v>
      </c>
      <c r="E163" s="179" t="s">
        <v>700</v>
      </c>
      <c r="F163" s="180" t="s">
        <v>701</v>
      </c>
      <c r="G163" s="181" t="s">
        <v>146</v>
      </c>
      <c r="H163" s="182">
        <v>240</v>
      </c>
      <c r="I163" s="183"/>
      <c r="J163" s="184">
        <f>ROUND(I163*H163,2)</f>
        <v>0</v>
      </c>
      <c r="K163" s="180" t="s">
        <v>147</v>
      </c>
      <c r="L163" s="37"/>
      <c r="M163" s="185" t="s">
        <v>1</v>
      </c>
      <c r="N163" s="186" t="s">
        <v>38</v>
      </c>
      <c r="O163" s="75"/>
      <c r="P163" s="187">
        <f>O163*H163</f>
        <v>0</v>
      </c>
      <c r="Q163" s="187">
        <v>0.108</v>
      </c>
      <c r="R163" s="187">
        <f>Q163*H163</f>
        <v>25.919999999999998</v>
      </c>
      <c r="S163" s="187">
        <v>0</v>
      </c>
      <c r="T163" s="188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189" t="s">
        <v>148</v>
      </c>
      <c r="AT163" s="189" t="s">
        <v>143</v>
      </c>
      <c r="AU163" s="189" t="s">
        <v>80</v>
      </c>
      <c r="AY163" s="17" t="s">
        <v>141</v>
      </c>
      <c r="BE163" s="190">
        <f>IF(N163="základní",J163,0)</f>
        <v>0</v>
      </c>
      <c r="BF163" s="190">
        <f>IF(N163="snížená",J163,0)</f>
        <v>0</v>
      </c>
      <c r="BG163" s="190">
        <f>IF(N163="zákl. přenesená",J163,0)</f>
        <v>0</v>
      </c>
      <c r="BH163" s="190">
        <f>IF(N163="sníž. přenesená",J163,0)</f>
        <v>0</v>
      </c>
      <c r="BI163" s="190">
        <f>IF(N163="nulová",J163,0)</f>
        <v>0</v>
      </c>
      <c r="BJ163" s="17" t="s">
        <v>80</v>
      </c>
      <c r="BK163" s="190">
        <f>ROUND(I163*H163,2)</f>
        <v>0</v>
      </c>
      <c r="BL163" s="17" t="s">
        <v>148</v>
      </c>
      <c r="BM163" s="189" t="s">
        <v>847</v>
      </c>
    </row>
    <row r="164" s="2" customFormat="1">
      <c r="A164" s="36"/>
      <c r="B164" s="37"/>
      <c r="C164" s="36"/>
      <c r="D164" s="191" t="s">
        <v>149</v>
      </c>
      <c r="E164" s="36"/>
      <c r="F164" s="192" t="s">
        <v>701</v>
      </c>
      <c r="G164" s="36"/>
      <c r="H164" s="36"/>
      <c r="I164" s="193"/>
      <c r="J164" s="36"/>
      <c r="K164" s="36"/>
      <c r="L164" s="37"/>
      <c r="M164" s="194"/>
      <c r="N164" s="195"/>
      <c r="O164" s="75"/>
      <c r="P164" s="75"/>
      <c r="Q164" s="75"/>
      <c r="R164" s="75"/>
      <c r="S164" s="75"/>
      <c r="T164" s="76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7" t="s">
        <v>149</v>
      </c>
      <c r="AU164" s="17" t="s">
        <v>80</v>
      </c>
    </row>
    <row r="165" s="13" customFormat="1">
      <c r="A165" s="13"/>
      <c r="B165" s="196"/>
      <c r="C165" s="13"/>
      <c r="D165" s="191" t="s">
        <v>150</v>
      </c>
      <c r="E165" s="197" t="s">
        <v>1</v>
      </c>
      <c r="F165" s="198" t="s">
        <v>835</v>
      </c>
      <c r="G165" s="13"/>
      <c r="H165" s="199">
        <v>240</v>
      </c>
      <c r="I165" s="200"/>
      <c r="J165" s="13"/>
      <c r="K165" s="13"/>
      <c r="L165" s="196"/>
      <c r="M165" s="201"/>
      <c r="N165" s="202"/>
      <c r="O165" s="202"/>
      <c r="P165" s="202"/>
      <c r="Q165" s="202"/>
      <c r="R165" s="202"/>
      <c r="S165" s="202"/>
      <c r="T165" s="20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97" t="s">
        <v>150</v>
      </c>
      <c r="AU165" s="197" t="s">
        <v>80</v>
      </c>
      <c r="AV165" s="13" t="s">
        <v>82</v>
      </c>
      <c r="AW165" s="13" t="s">
        <v>30</v>
      </c>
      <c r="AX165" s="13" t="s">
        <v>73</v>
      </c>
      <c r="AY165" s="197" t="s">
        <v>141</v>
      </c>
    </row>
    <row r="166" s="14" customFormat="1">
      <c r="A166" s="14"/>
      <c r="B166" s="204"/>
      <c r="C166" s="14"/>
      <c r="D166" s="191" t="s">
        <v>150</v>
      </c>
      <c r="E166" s="205" t="s">
        <v>1</v>
      </c>
      <c r="F166" s="206" t="s">
        <v>153</v>
      </c>
      <c r="G166" s="14"/>
      <c r="H166" s="207">
        <v>240</v>
      </c>
      <c r="I166" s="208"/>
      <c r="J166" s="14"/>
      <c r="K166" s="14"/>
      <c r="L166" s="204"/>
      <c r="M166" s="209"/>
      <c r="N166" s="210"/>
      <c r="O166" s="210"/>
      <c r="P166" s="210"/>
      <c r="Q166" s="210"/>
      <c r="R166" s="210"/>
      <c r="S166" s="210"/>
      <c r="T166" s="211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05" t="s">
        <v>150</v>
      </c>
      <c r="AU166" s="205" t="s">
        <v>80</v>
      </c>
      <c r="AV166" s="14" t="s">
        <v>148</v>
      </c>
      <c r="AW166" s="14" t="s">
        <v>30</v>
      </c>
      <c r="AX166" s="14" t="s">
        <v>80</v>
      </c>
      <c r="AY166" s="205" t="s">
        <v>141</v>
      </c>
    </row>
    <row r="167" s="2" customFormat="1" ht="16.5" customHeight="1">
      <c r="A167" s="36"/>
      <c r="B167" s="177"/>
      <c r="C167" s="212" t="s">
        <v>197</v>
      </c>
      <c r="D167" s="212" t="s">
        <v>191</v>
      </c>
      <c r="E167" s="213" t="s">
        <v>702</v>
      </c>
      <c r="F167" s="214" t="s">
        <v>703</v>
      </c>
      <c r="G167" s="215" t="s">
        <v>225</v>
      </c>
      <c r="H167" s="216">
        <v>54</v>
      </c>
      <c r="I167" s="217"/>
      <c r="J167" s="218">
        <f>ROUND(I167*H167,2)</f>
        <v>0</v>
      </c>
      <c r="K167" s="214" t="s">
        <v>147</v>
      </c>
      <c r="L167" s="219"/>
      <c r="M167" s="220" t="s">
        <v>1</v>
      </c>
      <c r="N167" s="221" t="s">
        <v>38</v>
      </c>
      <c r="O167" s="75"/>
      <c r="P167" s="187">
        <f>O167*H167</f>
        <v>0</v>
      </c>
      <c r="Q167" s="187">
        <v>1.516</v>
      </c>
      <c r="R167" s="187">
        <f>Q167*H167</f>
        <v>81.864000000000004</v>
      </c>
      <c r="S167" s="187">
        <v>0</v>
      </c>
      <c r="T167" s="188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189" t="s">
        <v>164</v>
      </c>
      <c r="AT167" s="189" t="s">
        <v>191</v>
      </c>
      <c r="AU167" s="189" t="s">
        <v>80</v>
      </c>
      <c r="AY167" s="17" t="s">
        <v>141</v>
      </c>
      <c r="BE167" s="190">
        <f>IF(N167="základní",J167,0)</f>
        <v>0</v>
      </c>
      <c r="BF167" s="190">
        <f>IF(N167="snížená",J167,0)</f>
        <v>0</v>
      </c>
      <c r="BG167" s="190">
        <f>IF(N167="zákl. přenesená",J167,0)</f>
        <v>0</v>
      </c>
      <c r="BH167" s="190">
        <f>IF(N167="sníž. přenesená",J167,0)</f>
        <v>0</v>
      </c>
      <c r="BI167" s="190">
        <f>IF(N167="nulová",J167,0)</f>
        <v>0</v>
      </c>
      <c r="BJ167" s="17" t="s">
        <v>80</v>
      </c>
      <c r="BK167" s="190">
        <f>ROUND(I167*H167,2)</f>
        <v>0</v>
      </c>
      <c r="BL167" s="17" t="s">
        <v>148</v>
      </c>
      <c r="BM167" s="189" t="s">
        <v>848</v>
      </c>
    </row>
    <row r="168" s="2" customFormat="1">
      <c r="A168" s="36"/>
      <c r="B168" s="37"/>
      <c r="C168" s="36"/>
      <c r="D168" s="191" t="s">
        <v>149</v>
      </c>
      <c r="E168" s="36"/>
      <c r="F168" s="192" t="s">
        <v>703</v>
      </c>
      <c r="G168" s="36"/>
      <c r="H168" s="36"/>
      <c r="I168" s="193"/>
      <c r="J168" s="36"/>
      <c r="K168" s="36"/>
      <c r="L168" s="37"/>
      <c r="M168" s="194"/>
      <c r="N168" s="195"/>
      <c r="O168" s="75"/>
      <c r="P168" s="75"/>
      <c r="Q168" s="75"/>
      <c r="R168" s="75"/>
      <c r="S168" s="75"/>
      <c r="T168" s="76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7" t="s">
        <v>149</v>
      </c>
      <c r="AU168" s="17" t="s">
        <v>80</v>
      </c>
    </row>
    <row r="169" s="12" customFormat="1" ht="25.92" customHeight="1">
      <c r="A169" s="12"/>
      <c r="B169" s="164"/>
      <c r="C169" s="12"/>
      <c r="D169" s="165" t="s">
        <v>72</v>
      </c>
      <c r="E169" s="166" t="s">
        <v>186</v>
      </c>
      <c r="F169" s="166" t="s">
        <v>321</v>
      </c>
      <c r="G169" s="12"/>
      <c r="H169" s="12"/>
      <c r="I169" s="167"/>
      <c r="J169" s="168">
        <f>BK169</f>
        <v>0</v>
      </c>
      <c r="K169" s="12"/>
      <c r="L169" s="164"/>
      <c r="M169" s="169"/>
      <c r="N169" s="170"/>
      <c r="O169" s="170"/>
      <c r="P169" s="171">
        <f>SUM(P170:P177)</f>
        <v>0</v>
      </c>
      <c r="Q169" s="170"/>
      <c r="R169" s="171">
        <f>SUM(R170:R177)</f>
        <v>0</v>
      </c>
      <c r="S169" s="170"/>
      <c r="T169" s="172">
        <f>SUM(T170:T177)</f>
        <v>0.079530000000000003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165" t="s">
        <v>80</v>
      </c>
      <c r="AT169" s="173" t="s">
        <v>72</v>
      </c>
      <c r="AU169" s="173" t="s">
        <v>73</v>
      </c>
      <c r="AY169" s="165" t="s">
        <v>141</v>
      </c>
      <c r="BK169" s="174">
        <f>SUM(BK170:BK177)</f>
        <v>0</v>
      </c>
    </row>
    <row r="170" s="2" customFormat="1" ht="24.15" customHeight="1">
      <c r="A170" s="36"/>
      <c r="B170" s="177"/>
      <c r="C170" s="178" t="s">
        <v>176</v>
      </c>
      <c r="D170" s="178" t="s">
        <v>143</v>
      </c>
      <c r="E170" s="179" t="s">
        <v>708</v>
      </c>
      <c r="F170" s="180" t="s">
        <v>709</v>
      </c>
      <c r="G170" s="181" t="s">
        <v>146</v>
      </c>
      <c r="H170" s="182">
        <v>320</v>
      </c>
      <c r="I170" s="183"/>
      <c r="J170" s="184">
        <f>ROUND(I170*H170,2)</f>
        <v>0</v>
      </c>
      <c r="K170" s="180" t="s">
        <v>147</v>
      </c>
      <c r="L170" s="37"/>
      <c r="M170" s="185" t="s">
        <v>1</v>
      </c>
      <c r="N170" s="186" t="s">
        <v>38</v>
      </c>
      <c r="O170" s="75"/>
      <c r="P170" s="187">
        <f>O170*H170</f>
        <v>0</v>
      </c>
      <c r="Q170" s="187">
        <v>0</v>
      </c>
      <c r="R170" s="187">
        <f>Q170*H170</f>
        <v>0</v>
      </c>
      <c r="S170" s="187">
        <v>0</v>
      </c>
      <c r="T170" s="188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89" t="s">
        <v>148</v>
      </c>
      <c r="AT170" s="189" t="s">
        <v>143</v>
      </c>
      <c r="AU170" s="189" t="s">
        <v>80</v>
      </c>
      <c r="AY170" s="17" t="s">
        <v>141</v>
      </c>
      <c r="BE170" s="190">
        <f>IF(N170="základní",J170,0)</f>
        <v>0</v>
      </c>
      <c r="BF170" s="190">
        <f>IF(N170="snížená",J170,0)</f>
        <v>0</v>
      </c>
      <c r="BG170" s="190">
        <f>IF(N170="zákl. přenesená",J170,0)</f>
        <v>0</v>
      </c>
      <c r="BH170" s="190">
        <f>IF(N170="sníž. přenesená",J170,0)</f>
        <v>0</v>
      </c>
      <c r="BI170" s="190">
        <f>IF(N170="nulová",J170,0)</f>
        <v>0</v>
      </c>
      <c r="BJ170" s="17" t="s">
        <v>80</v>
      </c>
      <c r="BK170" s="190">
        <f>ROUND(I170*H170,2)</f>
        <v>0</v>
      </c>
      <c r="BL170" s="17" t="s">
        <v>148</v>
      </c>
      <c r="BM170" s="189" t="s">
        <v>849</v>
      </c>
    </row>
    <row r="171" s="2" customFormat="1">
      <c r="A171" s="36"/>
      <c r="B171" s="37"/>
      <c r="C171" s="36"/>
      <c r="D171" s="191" t="s">
        <v>149</v>
      </c>
      <c r="E171" s="36"/>
      <c r="F171" s="192" t="s">
        <v>709</v>
      </c>
      <c r="G171" s="36"/>
      <c r="H171" s="36"/>
      <c r="I171" s="193"/>
      <c r="J171" s="36"/>
      <c r="K171" s="36"/>
      <c r="L171" s="37"/>
      <c r="M171" s="194"/>
      <c r="N171" s="195"/>
      <c r="O171" s="75"/>
      <c r="P171" s="75"/>
      <c r="Q171" s="75"/>
      <c r="R171" s="75"/>
      <c r="S171" s="75"/>
      <c r="T171" s="76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7" t="s">
        <v>149</v>
      </c>
      <c r="AU171" s="17" t="s">
        <v>80</v>
      </c>
    </row>
    <row r="172" s="13" customFormat="1">
      <c r="A172" s="13"/>
      <c r="B172" s="196"/>
      <c r="C172" s="13"/>
      <c r="D172" s="191" t="s">
        <v>150</v>
      </c>
      <c r="E172" s="197" t="s">
        <v>1</v>
      </c>
      <c r="F172" s="198" t="s">
        <v>850</v>
      </c>
      <c r="G172" s="13"/>
      <c r="H172" s="199">
        <v>320</v>
      </c>
      <c r="I172" s="200"/>
      <c r="J172" s="13"/>
      <c r="K172" s="13"/>
      <c r="L172" s="196"/>
      <c r="M172" s="201"/>
      <c r="N172" s="202"/>
      <c r="O172" s="202"/>
      <c r="P172" s="202"/>
      <c r="Q172" s="202"/>
      <c r="R172" s="202"/>
      <c r="S172" s="202"/>
      <c r="T172" s="20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97" t="s">
        <v>150</v>
      </c>
      <c r="AU172" s="197" t="s">
        <v>80</v>
      </c>
      <c r="AV172" s="13" t="s">
        <v>82</v>
      </c>
      <c r="AW172" s="13" t="s">
        <v>30</v>
      </c>
      <c r="AX172" s="13" t="s">
        <v>73</v>
      </c>
      <c r="AY172" s="197" t="s">
        <v>141</v>
      </c>
    </row>
    <row r="173" s="14" customFormat="1">
      <c r="A173" s="14"/>
      <c r="B173" s="204"/>
      <c r="C173" s="14"/>
      <c r="D173" s="191" t="s">
        <v>150</v>
      </c>
      <c r="E173" s="205" t="s">
        <v>1</v>
      </c>
      <c r="F173" s="206" t="s">
        <v>153</v>
      </c>
      <c r="G173" s="14"/>
      <c r="H173" s="207">
        <v>320</v>
      </c>
      <c r="I173" s="208"/>
      <c r="J173" s="14"/>
      <c r="K173" s="14"/>
      <c r="L173" s="204"/>
      <c r="M173" s="209"/>
      <c r="N173" s="210"/>
      <c r="O173" s="210"/>
      <c r="P173" s="210"/>
      <c r="Q173" s="210"/>
      <c r="R173" s="210"/>
      <c r="S173" s="210"/>
      <c r="T173" s="21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05" t="s">
        <v>150</v>
      </c>
      <c r="AU173" s="205" t="s">
        <v>80</v>
      </c>
      <c r="AV173" s="14" t="s">
        <v>148</v>
      </c>
      <c r="AW173" s="14" t="s">
        <v>30</v>
      </c>
      <c r="AX173" s="14" t="s">
        <v>80</v>
      </c>
      <c r="AY173" s="205" t="s">
        <v>141</v>
      </c>
    </row>
    <row r="174" s="2" customFormat="1" ht="24.15" customHeight="1">
      <c r="A174" s="36"/>
      <c r="B174" s="177"/>
      <c r="C174" s="178" t="s">
        <v>204</v>
      </c>
      <c r="D174" s="178" t="s">
        <v>143</v>
      </c>
      <c r="E174" s="179" t="s">
        <v>711</v>
      </c>
      <c r="F174" s="180" t="s">
        <v>712</v>
      </c>
      <c r="G174" s="181" t="s">
        <v>278</v>
      </c>
      <c r="H174" s="182">
        <v>79.530000000000001</v>
      </c>
      <c r="I174" s="183"/>
      <c r="J174" s="184">
        <f>ROUND(I174*H174,2)</f>
        <v>0</v>
      </c>
      <c r="K174" s="180" t="s">
        <v>147</v>
      </c>
      <c r="L174" s="37"/>
      <c r="M174" s="185" t="s">
        <v>1</v>
      </c>
      <c r="N174" s="186" t="s">
        <v>38</v>
      </c>
      <c r="O174" s="75"/>
      <c r="P174" s="187">
        <f>O174*H174</f>
        <v>0</v>
      </c>
      <c r="Q174" s="187">
        <v>0</v>
      </c>
      <c r="R174" s="187">
        <f>Q174*H174</f>
        <v>0</v>
      </c>
      <c r="S174" s="187">
        <v>0.001</v>
      </c>
      <c r="T174" s="188">
        <f>S174*H174</f>
        <v>0.079530000000000003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189" t="s">
        <v>148</v>
      </c>
      <c r="AT174" s="189" t="s">
        <v>143</v>
      </c>
      <c r="AU174" s="189" t="s">
        <v>80</v>
      </c>
      <c r="AY174" s="17" t="s">
        <v>141</v>
      </c>
      <c r="BE174" s="190">
        <f>IF(N174="základní",J174,0)</f>
        <v>0</v>
      </c>
      <c r="BF174" s="190">
        <f>IF(N174="snížená",J174,0)</f>
        <v>0</v>
      </c>
      <c r="BG174" s="190">
        <f>IF(N174="zákl. přenesená",J174,0)</f>
        <v>0</v>
      </c>
      <c r="BH174" s="190">
        <f>IF(N174="sníž. přenesená",J174,0)</f>
        <v>0</v>
      </c>
      <c r="BI174" s="190">
        <f>IF(N174="nulová",J174,0)</f>
        <v>0</v>
      </c>
      <c r="BJ174" s="17" t="s">
        <v>80</v>
      </c>
      <c r="BK174" s="190">
        <f>ROUND(I174*H174,2)</f>
        <v>0</v>
      </c>
      <c r="BL174" s="17" t="s">
        <v>148</v>
      </c>
      <c r="BM174" s="189" t="s">
        <v>851</v>
      </c>
    </row>
    <row r="175" s="2" customFormat="1">
      <c r="A175" s="36"/>
      <c r="B175" s="37"/>
      <c r="C175" s="36"/>
      <c r="D175" s="191" t="s">
        <v>149</v>
      </c>
      <c r="E175" s="36"/>
      <c r="F175" s="192" t="s">
        <v>712</v>
      </c>
      <c r="G175" s="36"/>
      <c r="H175" s="36"/>
      <c r="I175" s="193"/>
      <c r="J175" s="36"/>
      <c r="K175" s="36"/>
      <c r="L175" s="37"/>
      <c r="M175" s="194"/>
      <c r="N175" s="195"/>
      <c r="O175" s="75"/>
      <c r="P175" s="75"/>
      <c r="Q175" s="75"/>
      <c r="R175" s="75"/>
      <c r="S175" s="75"/>
      <c r="T175" s="76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7" t="s">
        <v>149</v>
      </c>
      <c r="AU175" s="17" t="s">
        <v>80</v>
      </c>
    </row>
    <row r="176" s="13" customFormat="1">
      <c r="A176" s="13"/>
      <c r="B176" s="196"/>
      <c r="C176" s="13"/>
      <c r="D176" s="191" t="s">
        <v>150</v>
      </c>
      <c r="E176" s="197" t="s">
        <v>1</v>
      </c>
      <c r="F176" s="198" t="s">
        <v>713</v>
      </c>
      <c r="G176" s="13"/>
      <c r="H176" s="199">
        <v>79.530000000000001</v>
      </c>
      <c r="I176" s="200"/>
      <c r="J176" s="13"/>
      <c r="K176" s="13"/>
      <c r="L176" s="196"/>
      <c r="M176" s="201"/>
      <c r="N176" s="202"/>
      <c r="O176" s="202"/>
      <c r="P176" s="202"/>
      <c r="Q176" s="202"/>
      <c r="R176" s="202"/>
      <c r="S176" s="202"/>
      <c r="T176" s="20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97" t="s">
        <v>150</v>
      </c>
      <c r="AU176" s="197" t="s">
        <v>80</v>
      </c>
      <c r="AV176" s="13" t="s">
        <v>82</v>
      </c>
      <c r="AW176" s="13" t="s">
        <v>30</v>
      </c>
      <c r="AX176" s="13" t="s">
        <v>73</v>
      </c>
      <c r="AY176" s="197" t="s">
        <v>141</v>
      </c>
    </row>
    <row r="177" s="14" customFormat="1">
      <c r="A177" s="14"/>
      <c r="B177" s="204"/>
      <c r="C177" s="14"/>
      <c r="D177" s="191" t="s">
        <v>150</v>
      </c>
      <c r="E177" s="205" t="s">
        <v>1</v>
      </c>
      <c r="F177" s="206" t="s">
        <v>153</v>
      </c>
      <c r="G177" s="14"/>
      <c r="H177" s="207">
        <v>79.530000000000001</v>
      </c>
      <c r="I177" s="208"/>
      <c r="J177" s="14"/>
      <c r="K177" s="14"/>
      <c r="L177" s="204"/>
      <c r="M177" s="209"/>
      <c r="N177" s="210"/>
      <c r="O177" s="210"/>
      <c r="P177" s="210"/>
      <c r="Q177" s="210"/>
      <c r="R177" s="210"/>
      <c r="S177" s="210"/>
      <c r="T177" s="211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05" t="s">
        <v>150</v>
      </c>
      <c r="AU177" s="205" t="s">
        <v>80</v>
      </c>
      <c r="AV177" s="14" t="s">
        <v>148</v>
      </c>
      <c r="AW177" s="14" t="s">
        <v>30</v>
      </c>
      <c r="AX177" s="14" t="s">
        <v>80</v>
      </c>
      <c r="AY177" s="205" t="s">
        <v>141</v>
      </c>
    </row>
    <row r="178" s="12" customFormat="1" ht="25.92" customHeight="1">
      <c r="A178" s="12"/>
      <c r="B178" s="164"/>
      <c r="C178" s="12"/>
      <c r="D178" s="165" t="s">
        <v>72</v>
      </c>
      <c r="E178" s="166" t="s">
        <v>424</v>
      </c>
      <c r="F178" s="166" t="s">
        <v>425</v>
      </c>
      <c r="G178" s="12"/>
      <c r="H178" s="12"/>
      <c r="I178" s="167"/>
      <c r="J178" s="168">
        <f>BK178</f>
        <v>0</v>
      </c>
      <c r="K178" s="12"/>
      <c r="L178" s="164"/>
      <c r="M178" s="169"/>
      <c r="N178" s="170"/>
      <c r="O178" s="170"/>
      <c r="P178" s="171">
        <f>SUM(P179:P182)</f>
        <v>0</v>
      </c>
      <c r="Q178" s="170"/>
      <c r="R178" s="171">
        <f>SUM(R179:R182)</f>
        <v>0</v>
      </c>
      <c r="S178" s="170"/>
      <c r="T178" s="172">
        <f>SUM(T179:T182)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165" t="s">
        <v>80</v>
      </c>
      <c r="AT178" s="173" t="s">
        <v>72</v>
      </c>
      <c r="AU178" s="173" t="s">
        <v>73</v>
      </c>
      <c r="AY178" s="165" t="s">
        <v>141</v>
      </c>
      <c r="BK178" s="174">
        <f>SUM(BK179:BK182)</f>
        <v>0</v>
      </c>
    </row>
    <row r="179" s="2" customFormat="1" ht="44.25" customHeight="1">
      <c r="A179" s="36"/>
      <c r="B179" s="177"/>
      <c r="C179" s="178" t="s">
        <v>180</v>
      </c>
      <c r="D179" s="178" t="s">
        <v>143</v>
      </c>
      <c r="E179" s="179" t="s">
        <v>714</v>
      </c>
      <c r="F179" s="180" t="s">
        <v>715</v>
      </c>
      <c r="G179" s="181" t="s">
        <v>194</v>
      </c>
      <c r="H179" s="182">
        <v>211.19999999999999</v>
      </c>
      <c r="I179" s="183"/>
      <c r="J179" s="184">
        <f>ROUND(I179*H179,2)</f>
        <v>0</v>
      </c>
      <c r="K179" s="180" t="s">
        <v>147</v>
      </c>
      <c r="L179" s="37"/>
      <c r="M179" s="185" t="s">
        <v>1</v>
      </c>
      <c r="N179" s="186" t="s">
        <v>38</v>
      </c>
      <c r="O179" s="75"/>
      <c r="P179" s="187">
        <f>O179*H179</f>
        <v>0</v>
      </c>
      <c r="Q179" s="187">
        <v>0</v>
      </c>
      <c r="R179" s="187">
        <f>Q179*H179</f>
        <v>0</v>
      </c>
      <c r="S179" s="187">
        <v>0</v>
      </c>
      <c r="T179" s="188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189" t="s">
        <v>148</v>
      </c>
      <c r="AT179" s="189" t="s">
        <v>143</v>
      </c>
      <c r="AU179" s="189" t="s">
        <v>80</v>
      </c>
      <c r="AY179" s="17" t="s">
        <v>141</v>
      </c>
      <c r="BE179" s="190">
        <f>IF(N179="základní",J179,0)</f>
        <v>0</v>
      </c>
      <c r="BF179" s="190">
        <f>IF(N179="snížená",J179,0)</f>
        <v>0</v>
      </c>
      <c r="BG179" s="190">
        <f>IF(N179="zákl. přenesená",J179,0)</f>
        <v>0</v>
      </c>
      <c r="BH179" s="190">
        <f>IF(N179="sníž. přenesená",J179,0)</f>
        <v>0</v>
      </c>
      <c r="BI179" s="190">
        <f>IF(N179="nulová",J179,0)</f>
        <v>0</v>
      </c>
      <c r="BJ179" s="17" t="s">
        <v>80</v>
      </c>
      <c r="BK179" s="190">
        <f>ROUND(I179*H179,2)</f>
        <v>0</v>
      </c>
      <c r="BL179" s="17" t="s">
        <v>148</v>
      </c>
      <c r="BM179" s="189" t="s">
        <v>852</v>
      </c>
    </row>
    <row r="180" s="2" customFormat="1">
      <c r="A180" s="36"/>
      <c r="B180" s="37"/>
      <c r="C180" s="36"/>
      <c r="D180" s="191" t="s">
        <v>149</v>
      </c>
      <c r="E180" s="36"/>
      <c r="F180" s="192" t="s">
        <v>715</v>
      </c>
      <c r="G180" s="36"/>
      <c r="H180" s="36"/>
      <c r="I180" s="193"/>
      <c r="J180" s="36"/>
      <c r="K180" s="36"/>
      <c r="L180" s="37"/>
      <c r="M180" s="194"/>
      <c r="N180" s="195"/>
      <c r="O180" s="75"/>
      <c r="P180" s="75"/>
      <c r="Q180" s="75"/>
      <c r="R180" s="75"/>
      <c r="S180" s="75"/>
      <c r="T180" s="76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7" t="s">
        <v>149</v>
      </c>
      <c r="AU180" s="17" t="s">
        <v>80</v>
      </c>
    </row>
    <row r="181" s="13" customFormat="1">
      <c r="A181" s="13"/>
      <c r="B181" s="196"/>
      <c r="C181" s="13"/>
      <c r="D181" s="191" t="s">
        <v>150</v>
      </c>
      <c r="E181" s="197" t="s">
        <v>1</v>
      </c>
      <c r="F181" s="198" t="s">
        <v>853</v>
      </c>
      <c r="G181" s="13"/>
      <c r="H181" s="199">
        <v>211.19999999999999</v>
      </c>
      <c r="I181" s="200"/>
      <c r="J181" s="13"/>
      <c r="K181" s="13"/>
      <c r="L181" s="196"/>
      <c r="M181" s="201"/>
      <c r="N181" s="202"/>
      <c r="O181" s="202"/>
      <c r="P181" s="202"/>
      <c r="Q181" s="202"/>
      <c r="R181" s="202"/>
      <c r="S181" s="202"/>
      <c r="T181" s="20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97" t="s">
        <v>150</v>
      </c>
      <c r="AU181" s="197" t="s">
        <v>80</v>
      </c>
      <c r="AV181" s="13" t="s">
        <v>82</v>
      </c>
      <c r="AW181" s="13" t="s">
        <v>30</v>
      </c>
      <c r="AX181" s="13" t="s">
        <v>73</v>
      </c>
      <c r="AY181" s="197" t="s">
        <v>141</v>
      </c>
    </row>
    <row r="182" s="14" customFormat="1">
      <c r="A182" s="14"/>
      <c r="B182" s="204"/>
      <c r="C182" s="14"/>
      <c r="D182" s="191" t="s">
        <v>150</v>
      </c>
      <c r="E182" s="205" t="s">
        <v>1</v>
      </c>
      <c r="F182" s="206" t="s">
        <v>153</v>
      </c>
      <c r="G182" s="14"/>
      <c r="H182" s="207">
        <v>211.19999999999999</v>
      </c>
      <c r="I182" s="208"/>
      <c r="J182" s="14"/>
      <c r="K182" s="14"/>
      <c r="L182" s="204"/>
      <c r="M182" s="209"/>
      <c r="N182" s="210"/>
      <c r="O182" s="210"/>
      <c r="P182" s="210"/>
      <c r="Q182" s="210"/>
      <c r="R182" s="210"/>
      <c r="S182" s="210"/>
      <c r="T182" s="211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05" t="s">
        <v>150</v>
      </c>
      <c r="AU182" s="205" t="s">
        <v>80</v>
      </c>
      <c r="AV182" s="14" t="s">
        <v>148</v>
      </c>
      <c r="AW182" s="14" t="s">
        <v>30</v>
      </c>
      <c r="AX182" s="14" t="s">
        <v>80</v>
      </c>
      <c r="AY182" s="205" t="s">
        <v>141</v>
      </c>
    </row>
    <row r="183" s="12" customFormat="1" ht="25.92" customHeight="1">
      <c r="A183" s="12"/>
      <c r="B183" s="164"/>
      <c r="C183" s="12"/>
      <c r="D183" s="165" t="s">
        <v>72</v>
      </c>
      <c r="E183" s="166" t="s">
        <v>139</v>
      </c>
      <c r="F183" s="166" t="s">
        <v>140</v>
      </c>
      <c r="G183" s="12"/>
      <c r="H183" s="12"/>
      <c r="I183" s="167"/>
      <c r="J183" s="168">
        <f>BK183</f>
        <v>0</v>
      </c>
      <c r="K183" s="12"/>
      <c r="L183" s="164"/>
      <c r="M183" s="169"/>
      <c r="N183" s="170"/>
      <c r="O183" s="170"/>
      <c r="P183" s="171">
        <f>P184+P189</f>
        <v>0</v>
      </c>
      <c r="Q183" s="170"/>
      <c r="R183" s="171">
        <f>R184+R189</f>
        <v>0</v>
      </c>
      <c r="S183" s="170"/>
      <c r="T183" s="172">
        <f>T184+T189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165" t="s">
        <v>80</v>
      </c>
      <c r="AT183" s="173" t="s">
        <v>72</v>
      </c>
      <c r="AU183" s="173" t="s">
        <v>73</v>
      </c>
      <c r="AY183" s="165" t="s">
        <v>141</v>
      </c>
      <c r="BK183" s="174">
        <f>BK184+BK189</f>
        <v>0</v>
      </c>
    </row>
    <row r="184" s="12" customFormat="1" ht="22.8" customHeight="1">
      <c r="A184" s="12"/>
      <c r="B184" s="164"/>
      <c r="C184" s="12"/>
      <c r="D184" s="165" t="s">
        <v>72</v>
      </c>
      <c r="E184" s="175" t="s">
        <v>148</v>
      </c>
      <c r="F184" s="175" t="s">
        <v>270</v>
      </c>
      <c r="G184" s="12"/>
      <c r="H184" s="12"/>
      <c r="I184" s="167"/>
      <c r="J184" s="176">
        <f>BK184</f>
        <v>0</v>
      </c>
      <c r="K184" s="12"/>
      <c r="L184" s="164"/>
      <c r="M184" s="169"/>
      <c r="N184" s="170"/>
      <c r="O184" s="170"/>
      <c r="P184" s="171">
        <f>SUM(P185:P188)</f>
        <v>0</v>
      </c>
      <c r="Q184" s="170"/>
      <c r="R184" s="171">
        <f>SUM(R185:R188)</f>
        <v>0</v>
      </c>
      <c r="S184" s="170"/>
      <c r="T184" s="172">
        <f>SUM(T185:T188)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165" t="s">
        <v>80</v>
      </c>
      <c r="AT184" s="173" t="s">
        <v>72</v>
      </c>
      <c r="AU184" s="173" t="s">
        <v>80</v>
      </c>
      <c r="AY184" s="165" t="s">
        <v>141</v>
      </c>
      <c r="BK184" s="174">
        <f>SUM(BK185:BK188)</f>
        <v>0</v>
      </c>
    </row>
    <row r="185" s="2" customFormat="1" ht="24.15" customHeight="1">
      <c r="A185" s="36"/>
      <c r="B185" s="177"/>
      <c r="C185" s="178" t="s">
        <v>8</v>
      </c>
      <c r="D185" s="178" t="s">
        <v>143</v>
      </c>
      <c r="E185" s="179" t="s">
        <v>705</v>
      </c>
      <c r="F185" s="180" t="s">
        <v>706</v>
      </c>
      <c r="G185" s="181" t="s">
        <v>278</v>
      </c>
      <c r="H185" s="182">
        <v>79.530000000000001</v>
      </c>
      <c r="I185" s="183"/>
      <c r="J185" s="184">
        <f>ROUND(I185*H185,2)</f>
        <v>0</v>
      </c>
      <c r="K185" s="180" t="s">
        <v>147</v>
      </c>
      <c r="L185" s="37"/>
      <c r="M185" s="185" t="s">
        <v>1</v>
      </c>
      <c r="N185" s="186" t="s">
        <v>38</v>
      </c>
      <c r="O185" s="75"/>
      <c r="P185" s="187">
        <f>O185*H185</f>
        <v>0</v>
      </c>
      <c r="Q185" s="187">
        <v>0</v>
      </c>
      <c r="R185" s="187">
        <f>Q185*H185</f>
        <v>0</v>
      </c>
      <c r="S185" s="187">
        <v>0</v>
      </c>
      <c r="T185" s="188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189" t="s">
        <v>148</v>
      </c>
      <c r="AT185" s="189" t="s">
        <v>143</v>
      </c>
      <c r="AU185" s="189" t="s">
        <v>82</v>
      </c>
      <c r="AY185" s="17" t="s">
        <v>141</v>
      </c>
      <c r="BE185" s="190">
        <f>IF(N185="základní",J185,0)</f>
        <v>0</v>
      </c>
      <c r="BF185" s="190">
        <f>IF(N185="snížená",J185,0)</f>
        <v>0</v>
      </c>
      <c r="BG185" s="190">
        <f>IF(N185="zákl. přenesená",J185,0)</f>
        <v>0</v>
      </c>
      <c r="BH185" s="190">
        <f>IF(N185="sníž. přenesená",J185,0)</f>
        <v>0</v>
      </c>
      <c r="BI185" s="190">
        <f>IF(N185="nulová",J185,0)</f>
        <v>0</v>
      </c>
      <c r="BJ185" s="17" t="s">
        <v>80</v>
      </c>
      <c r="BK185" s="190">
        <f>ROUND(I185*H185,2)</f>
        <v>0</v>
      </c>
      <c r="BL185" s="17" t="s">
        <v>148</v>
      </c>
      <c r="BM185" s="189" t="s">
        <v>854</v>
      </c>
    </row>
    <row r="186" s="2" customFormat="1">
      <c r="A186" s="36"/>
      <c r="B186" s="37"/>
      <c r="C186" s="36"/>
      <c r="D186" s="191" t="s">
        <v>149</v>
      </c>
      <c r="E186" s="36"/>
      <c r="F186" s="192" t="s">
        <v>706</v>
      </c>
      <c r="G186" s="36"/>
      <c r="H186" s="36"/>
      <c r="I186" s="193"/>
      <c r="J186" s="36"/>
      <c r="K186" s="36"/>
      <c r="L186" s="37"/>
      <c r="M186" s="194"/>
      <c r="N186" s="195"/>
      <c r="O186" s="75"/>
      <c r="P186" s="75"/>
      <c r="Q186" s="75"/>
      <c r="R186" s="75"/>
      <c r="S186" s="75"/>
      <c r="T186" s="76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T186" s="17" t="s">
        <v>149</v>
      </c>
      <c r="AU186" s="17" t="s">
        <v>82</v>
      </c>
    </row>
    <row r="187" s="13" customFormat="1">
      <c r="A187" s="13"/>
      <c r="B187" s="196"/>
      <c r="C187" s="13"/>
      <c r="D187" s="191" t="s">
        <v>150</v>
      </c>
      <c r="E187" s="197" t="s">
        <v>1</v>
      </c>
      <c r="F187" s="198" t="s">
        <v>707</v>
      </c>
      <c r="G187" s="13"/>
      <c r="H187" s="199">
        <v>79.530000000000001</v>
      </c>
      <c r="I187" s="200"/>
      <c r="J187" s="13"/>
      <c r="K187" s="13"/>
      <c r="L187" s="196"/>
      <c r="M187" s="201"/>
      <c r="N187" s="202"/>
      <c r="O187" s="202"/>
      <c r="P187" s="202"/>
      <c r="Q187" s="202"/>
      <c r="R187" s="202"/>
      <c r="S187" s="202"/>
      <c r="T187" s="20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197" t="s">
        <v>150</v>
      </c>
      <c r="AU187" s="197" t="s">
        <v>82</v>
      </c>
      <c r="AV187" s="13" t="s">
        <v>82</v>
      </c>
      <c r="AW187" s="13" t="s">
        <v>30</v>
      </c>
      <c r="AX187" s="13" t="s">
        <v>73</v>
      </c>
      <c r="AY187" s="197" t="s">
        <v>141</v>
      </c>
    </row>
    <row r="188" s="14" customFormat="1">
      <c r="A188" s="14"/>
      <c r="B188" s="204"/>
      <c r="C188" s="14"/>
      <c r="D188" s="191" t="s">
        <v>150</v>
      </c>
      <c r="E188" s="205" t="s">
        <v>1</v>
      </c>
      <c r="F188" s="206" t="s">
        <v>153</v>
      </c>
      <c r="G188" s="14"/>
      <c r="H188" s="207">
        <v>79.530000000000001</v>
      </c>
      <c r="I188" s="208"/>
      <c r="J188" s="14"/>
      <c r="K188" s="14"/>
      <c r="L188" s="204"/>
      <c r="M188" s="209"/>
      <c r="N188" s="210"/>
      <c r="O188" s="210"/>
      <c r="P188" s="210"/>
      <c r="Q188" s="210"/>
      <c r="R188" s="210"/>
      <c r="S188" s="210"/>
      <c r="T188" s="211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05" t="s">
        <v>150</v>
      </c>
      <c r="AU188" s="205" t="s">
        <v>82</v>
      </c>
      <c r="AV188" s="14" t="s">
        <v>148</v>
      </c>
      <c r="AW188" s="14" t="s">
        <v>30</v>
      </c>
      <c r="AX188" s="14" t="s">
        <v>80</v>
      </c>
      <c r="AY188" s="205" t="s">
        <v>141</v>
      </c>
    </row>
    <row r="189" s="12" customFormat="1" ht="22.8" customHeight="1">
      <c r="A189" s="12"/>
      <c r="B189" s="164"/>
      <c r="C189" s="12"/>
      <c r="D189" s="165" t="s">
        <v>72</v>
      </c>
      <c r="E189" s="175" t="s">
        <v>464</v>
      </c>
      <c r="F189" s="175" t="s">
        <v>465</v>
      </c>
      <c r="G189" s="12"/>
      <c r="H189" s="12"/>
      <c r="I189" s="167"/>
      <c r="J189" s="176">
        <f>BK189</f>
        <v>0</v>
      </c>
      <c r="K189" s="12"/>
      <c r="L189" s="164"/>
      <c r="M189" s="169"/>
      <c r="N189" s="170"/>
      <c r="O189" s="170"/>
      <c r="P189" s="171">
        <f>SUM(P190:P191)</f>
        <v>0</v>
      </c>
      <c r="Q189" s="170"/>
      <c r="R189" s="171">
        <f>SUM(R190:R191)</f>
        <v>0</v>
      </c>
      <c r="S189" s="170"/>
      <c r="T189" s="172">
        <f>SUM(T190:T191)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165" t="s">
        <v>80</v>
      </c>
      <c r="AT189" s="173" t="s">
        <v>72</v>
      </c>
      <c r="AU189" s="173" t="s">
        <v>80</v>
      </c>
      <c r="AY189" s="165" t="s">
        <v>141</v>
      </c>
      <c r="BK189" s="174">
        <f>SUM(BK190:BK191)</f>
        <v>0</v>
      </c>
    </row>
    <row r="190" s="2" customFormat="1" ht="24.15" customHeight="1">
      <c r="A190" s="36"/>
      <c r="B190" s="177"/>
      <c r="C190" s="178" t="s">
        <v>185</v>
      </c>
      <c r="D190" s="178" t="s">
        <v>143</v>
      </c>
      <c r="E190" s="179" t="s">
        <v>717</v>
      </c>
      <c r="F190" s="180" t="s">
        <v>718</v>
      </c>
      <c r="G190" s="181" t="s">
        <v>194</v>
      </c>
      <c r="H190" s="182">
        <v>81.864000000000004</v>
      </c>
      <c r="I190" s="183"/>
      <c r="J190" s="184">
        <f>ROUND(I190*H190,2)</f>
        <v>0</v>
      </c>
      <c r="K190" s="180" t="s">
        <v>147</v>
      </c>
      <c r="L190" s="37"/>
      <c r="M190" s="185" t="s">
        <v>1</v>
      </c>
      <c r="N190" s="186" t="s">
        <v>38</v>
      </c>
      <c r="O190" s="75"/>
      <c r="P190" s="187">
        <f>O190*H190</f>
        <v>0</v>
      </c>
      <c r="Q190" s="187">
        <v>0</v>
      </c>
      <c r="R190" s="187">
        <f>Q190*H190</f>
        <v>0</v>
      </c>
      <c r="S190" s="187">
        <v>0</v>
      </c>
      <c r="T190" s="188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189" t="s">
        <v>148</v>
      </c>
      <c r="AT190" s="189" t="s">
        <v>143</v>
      </c>
      <c r="AU190" s="189" t="s">
        <v>82</v>
      </c>
      <c r="AY190" s="17" t="s">
        <v>141</v>
      </c>
      <c r="BE190" s="190">
        <f>IF(N190="základní",J190,0)</f>
        <v>0</v>
      </c>
      <c r="BF190" s="190">
        <f>IF(N190="snížená",J190,0)</f>
        <v>0</v>
      </c>
      <c r="BG190" s="190">
        <f>IF(N190="zákl. přenesená",J190,0)</f>
        <v>0</v>
      </c>
      <c r="BH190" s="190">
        <f>IF(N190="sníž. přenesená",J190,0)</f>
        <v>0</v>
      </c>
      <c r="BI190" s="190">
        <f>IF(N190="nulová",J190,0)</f>
        <v>0</v>
      </c>
      <c r="BJ190" s="17" t="s">
        <v>80</v>
      </c>
      <c r="BK190" s="190">
        <f>ROUND(I190*H190,2)</f>
        <v>0</v>
      </c>
      <c r="BL190" s="17" t="s">
        <v>148</v>
      </c>
      <c r="BM190" s="189" t="s">
        <v>855</v>
      </c>
    </row>
    <row r="191" s="2" customFormat="1">
      <c r="A191" s="36"/>
      <c r="B191" s="37"/>
      <c r="C191" s="36"/>
      <c r="D191" s="191" t="s">
        <v>149</v>
      </c>
      <c r="E191" s="36"/>
      <c r="F191" s="192" t="s">
        <v>718</v>
      </c>
      <c r="G191" s="36"/>
      <c r="H191" s="36"/>
      <c r="I191" s="193"/>
      <c r="J191" s="36"/>
      <c r="K191" s="36"/>
      <c r="L191" s="37"/>
      <c r="M191" s="194"/>
      <c r="N191" s="195"/>
      <c r="O191" s="75"/>
      <c r="P191" s="75"/>
      <c r="Q191" s="75"/>
      <c r="R191" s="75"/>
      <c r="S191" s="75"/>
      <c r="T191" s="76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T191" s="17" t="s">
        <v>149</v>
      </c>
      <c r="AU191" s="17" t="s">
        <v>82</v>
      </c>
    </row>
    <row r="192" s="12" customFormat="1" ht="25.92" customHeight="1">
      <c r="A192" s="12"/>
      <c r="B192" s="164"/>
      <c r="C192" s="12"/>
      <c r="D192" s="165" t="s">
        <v>72</v>
      </c>
      <c r="E192" s="166" t="s">
        <v>719</v>
      </c>
      <c r="F192" s="166" t="s">
        <v>720</v>
      </c>
      <c r="G192" s="12"/>
      <c r="H192" s="12"/>
      <c r="I192" s="167"/>
      <c r="J192" s="168">
        <f>BK192</f>
        <v>0</v>
      </c>
      <c r="K192" s="12"/>
      <c r="L192" s="164"/>
      <c r="M192" s="169"/>
      <c r="N192" s="170"/>
      <c r="O192" s="170"/>
      <c r="P192" s="171">
        <f>P193+P207</f>
        <v>0</v>
      </c>
      <c r="Q192" s="170"/>
      <c r="R192" s="171">
        <f>R193+R207</f>
        <v>0</v>
      </c>
      <c r="S192" s="170"/>
      <c r="T192" s="172">
        <f>T193+T207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165" t="s">
        <v>166</v>
      </c>
      <c r="AT192" s="173" t="s">
        <v>72</v>
      </c>
      <c r="AU192" s="173" t="s">
        <v>73</v>
      </c>
      <c r="AY192" s="165" t="s">
        <v>141</v>
      </c>
      <c r="BK192" s="174">
        <f>BK193+BK207</f>
        <v>0</v>
      </c>
    </row>
    <row r="193" s="12" customFormat="1" ht="22.8" customHeight="1">
      <c r="A193" s="12"/>
      <c r="B193" s="164"/>
      <c r="C193" s="12"/>
      <c r="D193" s="165" t="s">
        <v>72</v>
      </c>
      <c r="E193" s="175" t="s">
        <v>721</v>
      </c>
      <c r="F193" s="175" t="s">
        <v>722</v>
      </c>
      <c r="G193" s="12"/>
      <c r="H193" s="12"/>
      <c r="I193" s="167"/>
      <c r="J193" s="176">
        <f>BK193</f>
        <v>0</v>
      </c>
      <c r="K193" s="12"/>
      <c r="L193" s="164"/>
      <c r="M193" s="169"/>
      <c r="N193" s="170"/>
      <c r="O193" s="170"/>
      <c r="P193" s="171">
        <f>SUM(P194:P206)</f>
        <v>0</v>
      </c>
      <c r="Q193" s="170"/>
      <c r="R193" s="171">
        <f>SUM(R194:R206)</f>
        <v>0</v>
      </c>
      <c r="S193" s="170"/>
      <c r="T193" s="172">
        <f>SUM(T194:T206)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165" t="s">
        <v>166</v>
      </c>
      <c r="AT193" s="173" t="s">
        <v>72</v>
      </c>
      <c r="AU193" s="173" t="s">
        <v>80</v>
      </c>
      <c r="AY193" s="165" t="s">
        <v>141</v>
      </c>
      <c r="BK193" s="174">
        <f>SUM(BK194:BK206)</f>
        <v>0</v>
      </c>
    </row>
    <row r="194" s="2" customFormat="1" ht="16.5" customHeight="1">
      <c r="A194" s="36"/>
      <c r="B194" s="177"/>
      <c r="C194" s="178" t="s">
        <v>217</v>
      </c>
      <c r="D194" s="178" t="s">
        <v>143</v>
      </c>
      <c r="E194" s="179" t="s">
        <v>723</v>
      </c>
      <c r="F194" s="180" t="s">
        <v>724</v>
      </c>
      <c r="G194" s="181" t="s">
        <v>725</v>
      </c>
      <c r="H194" s="182">
        <v>1</v>
      </c>
      <c r="I194" s="183"/>
      <c r="J194" s="184">
        <f>ROUND(I194*H194,2)</f>
        <v>0</v>
      </c>
      <c r="K194" s="180" t="s">
        <v>147</v>
      </c>
      <c r="L194" s="37"/>
      <c r="M194" s="185" t="s">
        <v>1</v>
      </c>
      <c r="N194" s="186" t="s">
        <v>38</v>
      </c>
      <c r="O194" s="75"/>
      <c r="P194" s="187">
        <f>O194*H194</f>
        <v>0</v>
      </c>
      <c r="Q194" s="187">
        <v>0</v>
      </c>
      <c r="R194" s="187">
        <f>Q194*H194</f>
        <v>0</v>
      </c>
      <c r="S194" s="187">
        <v>0</v>
      </c>
      <c r="T194" s="188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189" t="s">
        <v>148</v>
      </c>
      <c r="AT194" s="189" t="s">
        <v>143</v>
      </c>
      <c r="AU194" s="189" t="s">
        <v>82</v>
      </c>
      <c r="AY194" s="17" t="s">
        <v>141</v>
      </c>
      <c r="BE194" s="190">
        <f>IF(N194="základní",J194,0)</f>
        <v>0</v>
      </c>
      <c r="BF194" s="190">
        <f>IF(N194="snížená",J194,0)</f>
        <v>0</v>
      </c>
      <c r="BG194" s="190">
        <f>IF(N194="zákl. přenesená",J194,0)</f>
        <v>0</v>
      </c>
      <c r="BH194" s="190">
        <f>IF(N194="sníž. přenesená",J194,0)</f>
        <v>0</v>
      </c>
      <c r="BI194" s="190">
        <f>IF(N194="nulová",J194,0)</f>
        <v>0</v>
      </c>
      <c r="BJ194" s="17" t="s">
        <v>80</v>
      </c>
      <c r="BK194" s="190">
        <f>ROUND(I194*H194,2)</f>
        <v>0</v>
      </c>
      <c r="BL194" s="17" t="s">
        <v>148</v>
      </c>
      <c r="BM194" s="189" t="s">
        <v>195</v>
      </c>
    </row>
    <row r="195" s="2" customFormat="1">
      <c r="A195" s="36"/>
      <c r="B195" s="37"/>
      <c r="C195" s="36"/>
      <c r="D195" s="191" t="s">
        <v>149</v>
      </c>
      <c r="E195" s="36"/>
      <c r="F195" s="192" t="s">
        <v>724</v>
      </c>
      <c r="G195" s="36"/>
      <c r="H195" s="36"/>
      <c r="I195" s="193"/>
      <c r="J195" s="36"/>
      <c r="K195" s="36"/>
      <c r="L195" s="37"/>
      <c r="M195" s="194"/>
      <c r="N195" s="195"/>
      <c r="O195" s="75"/>
      <c r="P195" s="75"/>
      <c r="Q195" s="75"/>
      <c r="R195" s="75"/>
      <c r="S195" s="75"/>
      <c r="T195" s="76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T195" s="17" t="s">
        <v>149</v>
      </c>
      <c r="AU195" s="17" t="s">
        <v>82</v>
      </c>
    </row>
    <row r="196" s="2" customFormat="1" ht="16.5" customHeight="1">
      <c r="A196" s="36"/>
      <c r="B196" s="177"/>
      <c r="C196" s="178" t="s">
        <v>189</v>
      </c>
      <c r="D196" s="178" t="s">
        <v>143</v>
      </c>
      <c r="E196" s="179" t="s">
        <v>726</v>
      </c>
      <c r="F196" s="180" t="s">
        <v>727</v>
      </c>
      <c r="G196" s="181" t="s">
        <v>725</v>
      </c>
      <c r="H196" s="182">
        <v>1</v>
      </c>
      <c r="I196" s="183"/>
      <c r="J196" s="184">
        <f>ROUND(I196*H196,2)</f>
        <v>0</v>
      </c>
      <c r="K196" s="180" t="s">
        <v>147</v>
      </c>
      <c r="L196" s="37"/>
      <c r="M196" s="185" t="s">
        <v>1</v>
      </c>
      <c r="N196" s="186" t="s">
        <v>38</v>
      </c>
      <c r="O196" s="75"/>
      <c r="P196" s="187">
        <f>O196*H196</f>
        <v>0</v>
      </c>
      <c r="Q196" s="187">
        <v>0</v>
      </c>
      <c r="R196" s="187">
        <f>Q196*H196</f>
        <v>0</v>
      </c>
      <c r="S196" s="187">
        <v>0</v>
      </c>
      <c r="T196" s="188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189" t="s">
        <v>148</v>
      </c>
      <c r="AT196" s="189" t="s">
        <v>143</v>
      </c>
      <c r="AU196" s="189" t="s">
        <v>82</v>
      </c>
      <c r="AY196" s="17" t="s">
        <v>141</v>
      </c>
      <c r="BE196" s="190">
        <f>IF(N196="základní",J196,0)</f>
        <v>0</v>
      </c>
      <c r="BF196" s="190">
        <f>IF(N196="snížená",J196,0)</f>
        <v>0</v>
      </c>
      <c r="BG196" s="190">
        <f>IF(N196="zákl. přenesená",J196,0)</f>
        <v>0</v>
      </c>
      <c r="BH196" s="190">
        <f>IF(N196="sníž. přenesená",J196,0)</f>
        <v>0</v>
      </c>
      <c r="BI196" s="190">
        <f>IF(N196="nulová",J196,0)</f>
        <v>0</v>
      </c>
      <c r="BJ196" s="17" t="s">
        <v>80</v>
      </c>
      <c r="BK196" s="190">
        <f>ROUND(I196*H196,2)</f>
        <v>0</v>
      </c>
      <c r="BL196" s="17" t="s">
        <v>148</v>
      </c>
      <c r="BM196" s="189" t="s">
        <v>200</v>
      </c>
    </row>
    <row r="197" s="2" customFormat="1">
      <c r="A197" s="36"/>
      <c r="B197" s="37"/>
      <c r="C197" s="36"/>
      <c r="D197" s="191" t="s">
        <v>149</v>
      </c>
      <c r="E197" s="36"/>
      <c r="F197" s="192" t="s">
        <v>727</v>
      </c>
      <c r="G197" s="36"/>
      <c r="H197" s="36"/>
      <c r="I197" s="193"/>
      <c r="J197" s="36"/>
      <c r="K197" s="36"/>
      <c r="L197" s="37"/>
      <c r="M197" s="194"/>
      <c r="N197" s="195"/>
      <c r="O197" s="75"/>
      <c r="P197" s="75"/>
      <c r="Q197" s="75"/>
      <c r="R197" s="75"/>
      <c r="S197" s="75"/>
      <c r="T197" s="76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7" t="s">
        <v>149</v>
      </c>
      <c r="AU197" s="17" t="s">
        <v>82</v>
      </c>
    </row>
    <row r="198" s="2" customFormat="1">
      <c r="A198" s="36"/>
      <c r="B198" s="37"/>
      <c r="C198" s="36"/>
      <c r="D198" s="191" t="s">
        <v>334</v>
      </c>
      <c r="E198" s="36"/>
      <c r="F198" s="222" t="s">
        <v>728</v>
      </c>
      <c r="G198" s="36"/>
      <c r="H198" s="36"/>
      <c r="I198" s="193"/>
      <c r="J198" s="36"/>
      <c r="K198" s="36"/>
      <c r="L198" s="37"/>
      <c r="M198" s="194"/>
      <c r="N198" s="195"/>
      <c r="O198" s="75"/>
      <c r="P198" s="75"/>
      <c r="Q198" s="75"/>
      <c r="R198" s="75"/>
      <c r="S198" s="75"/>
      <c r="T198" s="76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T198" s="17" t="s">
        <v>334</v>
      </c>
      <c r="AU198" s="17" t="s">
        <v>82</v>
      </c>
    </row>
    <row r="199" s="2" customFormat="1" ht="24.15" customHeight="1">
      <c r="A199" s="36"/>
      <c r="B199" s="177"/>
      <c r="C199" s="178" t="s">
        <v>227</v>
      </c>
      <c r="D199" s="178" t="s">
        <v>143</v>
      </c>
      <c r="E199" s="179" t="s">
        <v>729</v>
      </c>
      <c r="F199" s="180" t="s">
        <v>730</v>
      </c>
      <c r="G199" s="181" t="s">
        <v>856</v>
      </c>
      <c r="H199" s="182">
        <v>1</v>
      </c>
      <c r="I199" s="183"/>
      <c r="J199" s="184">
        <f>ROUND(I199*H199,2)</f>
        <v>0</v>
      </c>
      <c r="K199" s="180" t="s">
        <v>147</v>
      </c>
      <c r="L199" s="37"/>
      <c r="M199" s="185" t="s">
        <v>1</v>
      </c>
      <c r="N199" s="186" t="s">
        <v>38</v>
      </c>
      <c r="O199" s="75"/>
      <c r="P199" s="187">
        <f>O199*H199</f>
        <v>0</v>
      </c>
      <c r="Q199" s="187">
        <v>0</v>
      </c>
      <c r="R199" s="187">
        <f>Q199*H199</f>
        <v>0</v>
      </c>
      <c r="S199" s="187">
        <v>0</v>
      </c>
      <c r="T199" s="188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189" t="s">
        <v>148</v>
      </c>
      <c r="AT199" s="189" t="s">
        <v>143</v>
      </c>
      <c r="AU199" s="189" t="s">
        <v>82</v>
      </c>
      <c r="AY199" s="17" t="s">
        <v>141</v>
      </c>
      <c r="BE199" s="190">
        <f>IF(N199="základní",J199,0)</f>
        <v>0</v>
      </c>
      <c r="BF199" s="190">
        <f>IF(N199="snížená",J199,0)</f>
        <v>0</v>
      </c>
      <c r="BG199" s="190">
        <f>IF(N199="zákl. přenesená",J199,0)</f>
        <v>0</v>
      </c>
      <c r="BH199" s="190">
        <f>IF(N199="sníž. přenesená",J199,0)</f>
        <v>0</v>
      </c>
      <c r="BI199" s="190">
        <f>IF(N199="nulová",J199,0)</f>
        <v>0</v>
      </c>
      <c r="BJ199" s="17" t="s">
        <v>80</v>
      </c>
      <c r="BK199" s="190">
        <f>ROUND(I199*H199,2)</f>
        <v>0</v>
      </c>
      <c r="BL199" s="17" t="s">
        <v>148</v>
      </c>
      <c r="BM199" s="189" t="s">
        <v>203</v>
      </c>
    </row>
    <row r="200" s="2" customFormat="1">
      <c r="A200" s="36"/>
      <c r="B200" s="37"/>
      <c r="C200" s="36"/>
      <c r="D200" s="191" t="s">
        <v>149</v>
      </c>
      <c r="E200" s="36"/>
      <c r="F200" s="192" t="s">
        <v>730</v>
      </c>
      <c r="G200" s="36"/>
      <c r="H200" s="36"/>
      <c r="I200" s="193"/>
      <c r="J200" s="36"/>
      <c r="K200" s="36"/>
      <c r="L200" s="37"/>
      <c r="M200" s="194"/>
      <c r="N200" s="195"/>
      <c r="O200" s="75"/>
      <c r="P200" s="75"/>
      <c r="Q200" s="75"/>
      <c r="R200" s="75"/>
      <c r="S200" s="75"/>
      <c r="T200" s="76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T200" s="17" t="s">
        <v>149</v>
      </c>
      <c r="AU200" s="17" t="s">
        <v>82</v>
      </c>
    </row>
    <row r="201" s="2" customFormat="1">
      <c r="A201" s="36"/>
      <c r="B201" s="37"/>
      <c r="C201" s="36"/>
      <c r="D201" s="191" t="s">
        <v>334</v>
      </c>
      <c r="E201" s="36"/>
      <c r="F201" s="222" t="s">
        <v>731</v>
      </c>
      <c r="G201" s="36"/>
      <c r="H201" s="36"/>
      <c r="I201" s="193"/>
      <c r="J201" s="36"/>
      <c r="K201" s="36"/>
      <c r="L201" s="37"/>
      <c r="M201" s="194"/>
      <c r="N201" s="195"/>
      <c r="O201" s="75"/>
      <c r="P201" s="75"/>
      <c r="Q201" s="75"/>
      <c r="R201" s="75"/>
      <c r="S201" s="75"/>
      <c r="T201" s="76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T201" s="17" t="s">
        <v>334</v>
      </c>
      <c r="AU201" s="17" t="s">
        <v>82</v>
      </c>
    </row>
    <row r="202" s="2" customFormat="1" ht="16.5" customHeight="1">
      <c r="A202" s="36"/>
      <c r="B202" s="177"/>
      <c r="C202" s="178" t="s">
        <v>195</v>
      </c>
      <c r="D202" s="178" t="s">
        <v>143</v>
      </c>
      <c r="E202" s="179" t="s">
        <v>732</v>
      </c>
      <c r="F202" s="180" t="s">
        <v>733</v>
      </c>
      <c r="G202" s="181" t="s">
        <v>725</v>
      </c>
      <c r="H202" s="182">
        <v>1</v>
      </c>
      <c r="I202" s="183"/>
      <c r="J202" s="184">
        <f>ROUND(I202*H202,2)</f>
        <v>0</v>
      </c>
      <c r="K202" s="180" t="s">
        <v>147</v>
      </c>
      <c r="L202" s="37"/>
      <c r="M202" s="185" t="s">
        <v>1</v>
      </c>
      <c r="N202" s="186" t="s">
        <v>38</v>
      </c>
      <c r="O202" s="75"/>
      <c r="P202" s="187">
        <f>O202*H202</f>
        <v>0</v>
      </c>
      <c r="Q202" s="187">
        <v>0</v>
      </c>
      <c r="R202" s="187">
        <f>Q202*H202</f>
        <v>0</v>
      </c>
      <c r="S202" s="187">
        <v>0</v>
      </c>
      <c r="T202" s="188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189" t="s">
        <v>148</v>
      </c>
      <c r="AT202" s="189" t="s">
        <v>143</v>
      </c>
      <c r="AU202" s="189" t="s">
        <v>82</v>
      </c>
      <c r="AY202" s="17" t="s">
        <v>141</v>
      </c>
      <c r="BE202" s="190">
        <f>IF(N202="základní",J202,0)</f>
        <v>0</v>
      </c>
      <c r="BF202" s="190">
        <f>IF(N202="snížená",J202,0)</f>
        <v>0</v>
      </c>
      <c r="BG202" s="190">
        <f>IF(N202="zákl. přenesená",J202,0)</f>
        <v>0</v>
      </c>
      <c r="BH202" s="190">
        <f>IF(N202="sníž. přenesená",J202,0)</f>
        <v>0</v>
      </c>
      <c r="BI202" s="190">
        <f>IF(N202="nulová",J202,0)</f>
        <v>0</v>
      </c>
      <c r="BJ202" s="17" t="s">
        <v>80</v>
      </c>
      <c r="BK202" s="190">
        <f>ROUND(I202*H202,2)</f>
        <v>0</v>
      </c>
      <c r="BL202" s="17" t="s">
        <v>148</v>
      </c>
      <c r="BM202" s="189" t="s">
        <v>207</v>
      </c>
    </row>
    <row r="203" s="2" customFormat="1">
      <c r="A203" s="36"/>
      <c r="B203" s="37"/>
      <c r="C203" s="36"/>
      <c r="D203" s="191" t="s">
        <v>149</v>
      </c>
      <c r="E203" s="36"/>
      <c r="F203" s="192" t="s">
        <v>733</v>
      </c>
      <c r="G203" s="36"/>
      <c r="H203" s="36"/>
      <c r="I203" s="193"/>
      <c r="J203" s="36"/>
      <c r="K203" s="36"/>
      <c r="L203" s="37"/>
      <c r="M203" s="194"/>
      <c r="N203" s="195"/>
      <c r="O203" s="75"/>
      <c r="P203" s="75"/>
      <c r="Q203" s="75"/>
      <c r="R203" s="75"/>
      <c r="S203" s="75"/>
      <c r="T203" s="76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T203" s="17" t="s">
        <v>149</v>
      </c>
      <c r="AU203" s="17" t="s">
        <v>82</v>
      </c>
    </row>
    <row r="204" s="2" customFormat="1" ht="16.5" customHeight="1">
      <c r="A204" s="36"/>
      <c r="B204" s="177"/>
      <c r="C204" s="178" t="s">
        <v>7</v>
      </c>
      <c r="D204" s="178" t="s">
        <v>143</v>
      </c>
      <c r="E204" s="179" t="s">
        <v>734</v>
      </c>
      <c r="F204" s="180" t="s">
        <v>735</v>
      </c>
      <c r="G204" s="181" t="s">
        <v>725</v>
      </c>
      <c r="H204" s="182">
        <v>1</v>
      </c>
      <c r="I204" s="183"/>
      <c r="J204" s="184">
        <f>ROUND(I204*H204,2)</f>
        <v>0</v>
      </c>
      <c r="K204" s="180" t="s">
        <v>147</v>
      </c>
      <c r="L204" s="37"/>
      <c r="M204" s="185" t="s">
        <v>1</v>
      </c>
      <c r="N204" s="186" t="s">
        <v>38</v>
      </c>
      <c r="O204" s="75"/>
      <c r="P204" s="187">
        <f>O204*H204</f>
        <v>0</v>
      </c>
      <c r="Q204" s="187">
        <v>0</v>
      </c>
      <c r="R204" s="187">
        <f>Q204*H204</f>
        <v>0</v>
      </c>
      <c r="S204" s="187">
        <v>0</v>
      </c>
      <c r="T204" s="188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189" t="s">
        <v>736</v>
      </c>
      <c r="AT204" s="189" t="s">
        <v>143</v>
      </c>
      <c r="AU204" s="189" t="s">
        <v>82</v>
      </c>
      <c r="AY204" s="17" t="s">
        <v>141</v>
      </c>
      <c r="BE204" s="190">
        <f>IF(N204="základní",J204,0)</f>
        <v>0</v>
      </c>
      <c r="BF204" s="190">
        <f>IF(N204="snížená",J204,0)</f>
        <v>0</v>
      </c>
      <c r="BG204" s="190">
        <f>IF(N204="zákl. přenesená",J204,0)</f>
        <v>0</v>
      </c>
      <c r="BH204" s="190">
        <f>IF(N204="sníž. přenesená",J204,0)</f>
        <v>0</v>
      </c>
      <c r="BI204" s="190">
        <f>IF(N204="nulová",J204,0)</f>
        <v>0</v>
      </c>
      <c r="BJ204" s="17" t="s">
        <v>80</v>
      </c>
      <c r="BK204" s="190">
        <f>ROUND(I204*H204,2)</f>
        <v>0</v>
      </c>
      <c r="BL204" s="17" t="s">
        <v>736</v>
      </c>
      <c r="BM204" s="189" t="s">
        <v>857</v>
      </c>
    </row>
    <row r="205" s="2" customFormat="1">
      <c r="A205" s="36"/>
      <c r="B205" s="37"/>
      <c r="C205" s="36"/>
      <c r="D205" s="191" t="s">
        <v>149</v>
      </c>
      <c r="E205" s="36"/>
      <c r="F205" s="192" t="s">
        <v>735</v>
      </c>
      <c r="G205" s="36"/>
      <c r="H205" s="36"/>
      <c r="I205" s="193"/>
      <c r="J205" s="36"/>
      <c r="K205" s="36"/>
      <c r="L205" s="37"/>
      <c r="M205" s="194"/>
      <c r="N205" s="195"/>
      <c r="O205" s="75"/>
      <c r="P205" s="75"/>
      <c r="Q205" s="75"/>
      <c r="R205" s="75"/>
      <c r="S205" s="75"/>
      <c r="T205" s="76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T205" s="17" t="s">
        <v>149</v>
      </c>
      <c r="AU205" s="17" t="s">
        <v>82</v>
      </c>
    </row>
    <row r="206" s="13" customFormat="1">
      <c r="A206" s="13"/>
      <c r="B206" s="196"/>
      <c r="C206" s="13"/>
      <c r="D206" s="191" t="s">
        <v>150</v>
      </c>
      <c r="E206" s="197" t="s">
        <v>1</v>
      </c>
      <c r="F206" s="198" t="s">
        <v>738</v>
      </c>
      <c r="G206" s="13"/>
      <c r="H206" s="199">
        <v>1</v>
      </c>
      <c r="I206" s="200"/>
      <c r="J206" s="13"/>
      <c r="K206" s="13"/>
      <c r="L206" s="196"/>
      <c r="M206" s="201"/>
      <c r="N206" s="202"/>
      <c r="O206" s="202"/>
      <c r="P206" s="202"/>
      <c r="Q206" s="202"/>
      <c r="R206" s="202"/>
      <c r="S206" s="202"/>
      <c r="T206" s="20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197" t="s">
        <v>150</v>
      </c>
      <c r="AU206" s="197" t="s">
        <v>82</v>
      </c>
      <c r="AV206" s="13" t="s">
        <v>82</v>
      </c>
      <c r="AW206" s="13" t="s">
        <v>30</v>
      </c>
      <c r="AX206" s="13" t="s">
        <v>80</v>
      </c>
      <c r="AY206" s="197" t="s">
        <v>141</v>
      </c>
    </row>
    <row r="207" s="12" customFormat="1" ht="22.8" customHeight="1">
      <c r="A207" s="12"/>
      <c r="B207" s="164"/>
      <c r="C207" s="12"/>
      <c r="D207" s="165" t="s">
        <v>72</v>
      </c>
      <c r="E207" s="175" t="s">
        <v>739</v>
      </c>
      <c r="F207" s="175" t="s">
        <v>740</v>
      </c>
      <c r="G207" s="12"/>
      <c r="H207" s="12"/>
      <c r="I207" s="167"/>
      <c r="J207" s="176">
        <f>BK207</f>
        <v>0</v>
      </c>
      <c r="K207" s="12"/>
      <c r="L207" s="164"/>
      <c r="M207" s="169"/>
      <c r="N207" s="170"/>
      <c r="O207" s="170"/>
      <c r="P207" s="171">
        <f>SUM(P208:P223)</f>
        <v>0</v>
      </c>
      <c r="Q207" s="170"/>
      <c r="R207" s="171">
        <f>SUM(R208:R223)</f>
        <v>0</v>
      </c>
      <c r="S207" s="170"/>
      <c r="T207" s="172">
        <f>SUM(T208:T223)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165" t="s">
        <v>166</v>
      </c>
      <c r="AT207" s="173" t="s">
        <v>72</v>
      </c>
      <c r="AU207" s="173" t="s">
        <v>80</v>
      </c>
      <c r="AY207" s="165" t="s">
        <v>141</v>
      </c>
      <c r="BK207" s="174">
        <f>SUM(BK208:BK223)</f>
        <v>0</v>
      </c>
    </row>
    <row r="208" s="2" customFormat="1" ht="16.5" customHeight="1">
      <c r="A208" s="36"/>
      <c r="B208" s="177"/>
      <c r="C208" s="178" t="s">
        <v>200</v>
      </c>
      <c r="D208" s="178" t="s">
        <v>143</v>
      </c>
      <c r="E208" s="179" t="s">
        <v>741</v>
      </c>
      <c r="F208" s="180" t="s">
        <v>742</v>
      </c>
      <c r="G208" s="181" t="s">
        <v>725</v>
      </c>
      <c r="H208" s="182">
        <v>1</v>
      </c>
      <c r="I208" s="183"/>
      <c r="J208" s="184">
        <f>ROUND(I208*H208,2)</f>
        <v>0</v>
      </c>
      <c r="K208" s="180" t="s">
        <v>147</v>
      </c>
      <c r="L208" s="37"/>
      <c r="M208" s="185" t="s">
        <v>1</v>
      </c>
      <c r="N208" s="186" t="s">
        <v>38</v>
      </c>
      <c r="O208" s="75"/>
      <c r="P208" s="187">
        <f>O208*H208</f>
        <v>0</v>
      </c>
      <c r="Q208" s="187">
        <v>0</v>
      </c>
      <c r="R208" s="187">
        <f>Q208*H208</f>
        <v>0</v>
      </c>
      <c r="S208" s="187">
        <v>0</v>
      </c>
      <c r="T208" s="188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189" t="s">
        <v>148</v>
      </c>
      <c r="AT208" s="189" t="s">
        <v>143</v>
      </c>
      <c r="AU208" s="189" t="s">
        <v>82</v>
      </c>
      <c r="AY208" s="17" t="s">
        <v>141</v>
      </c>
      <c r="BE208" s="190">
        <f>IF(N208="základní",J208,0)</f>
        <v>0</v>
      </c>
      <c r="BF208" s="190">
        <f>IF(N208="snížená",J208,0)</f>
        <v>0</v>
      </c>
      <c r="BG208" s="190">
        <f>IF(N208="zákl. přenesená",J208,0)</f>
        <v>0</v>
      </c>
      <c r="BH208" s="190">
        <f>IF(N208="sníž. přenesená",J208,0)</f>
        <v>0</v>
      </c>
      <c r="BI208" s="190">
        <f>IF(N208="nulová",J208,0)</f>
        <v>0</v>
      </c>
      <c r="BJ208" s="17" t="s">
        <v>80</v>
      </c>
      <c r="BK208" s="190">
        <f>ROUND(I208*H208,2)</f>
        <v>0</v>
      </c>
      <c r="BL208" s="17" t="s">
        <v>148</v>
      </c>
      <c r="BM208" s="189" t="s">
        <v>858</v>
      </c>
    </row>
    <row r="209" s="2" customFormat="1">
      <c r="A209" s="36"/>
      <c r="B209" s="37"/>
      <c r="C209" s="36"/>
      <c r="D209" s="191" t="s">
        <v>149</v>
      </c>
      <c r="E209" s="36"/>
      <c r="F209" s="192" t="s">
        <v>742</v>
      </c>
      <c r="G209" s="36"/>
      <c r="H209" s="36"/>
      <c r="I209" s="193"/>
      <c r="J209" s="36"/>
      <c r="K209" s="36"/>
      <c r="L209" s="37"/>
      <c r="M209" s="194"/>
      <c r="N209" s="195"/>
      <c r="O209" s="75"/>
      <c r="P209" s="75"/>
      <c r="Q209" s="75"/>
      <c r="R209" s="75"/>
      <c r="S209" s="75"/>
      <c r="T209" s="76"/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T209" s="17" t="s">
        <v>149</v>
      </c>
      <c r="AU209" s="17" t="s">
        <v>82</v>
      </c>
    </row>
    <row r="210" s="2" customFormat="1" ht="16.5" customHeight="1">
      <c r="A210" s="36"/>
      <c r="B210" s="177"/>
      <c r="C210" s="178" t="s">
        <v>249</v>
      </c>
      <c r="D210" s="178" t="s">
        <v>143</v>
      </c>
      <c r="E210" s="179" t="s">
        <v>743</v>
      </c>
      <c r="F210" s="180" t="s">
        <v>744</v>
      </c>
      <c r="G210" s="181" t="s">
        <v>725</v>
      </c>
      <c r="H210" s="182">
        <v>1</v>
      </c>
      <c r="I210" s="183"/>
      <c r="J210" s="184">
        <f>ROUND(I210*H210,2)</f>
        <v>0</v>
      </c>
      <c r="K210" s="180" t="s">
        <v>147</v>
      </c>
      <c r="L210" s="37"/>
      <c r="M210" s="185" t="s">
        <v>1</v>
      </c>
      <c r="N210" s="186" t="s">
        <v>38</v>
      </c>
      <c r="O210" s="75"/>
      <c r="P210" s="187">
        <f>O210*H210</f>
        <v>0</v>
      </c>
      <c r="Q210" s="187">
        <v>0</v>
      </c>
      <c r="R210" s="187">
        <f>Q210*H210</f>
        <v>0</v>
      </c>
      <c r="S210" s="187">
        <v>0</v>
      </c>
      <c r="T210" s="188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189" t="s">
        <v>148</v>
      </c>
      <c r="AT210" s="189" t="s">
        <v>143</v>
      </c>
      <c r="AU210" s="189" t="s">
        <v>82</v>
      </c>
      <c r="AY210" s="17" t="s">
        <v>141</v>
      </c>
      <c r="BE210" s="190">
        <f>IF(N210="základní",J210,0)</f>
        <v>0</v>
      </c>
      <c r="BF210" s="190">
        <f>IF(N210="snížená",J210,0)</f>
        <v>0</v>
      </c>
      <c r="BG210" s="190">
        <f>IF(N210="zákl. přenesená",J210,0)</f>
        <v>0</v>
      </c>
      <c r="BH210" s="190">
        <f>IF(N210="sníž. přenesená",J210,0)</f>
        <v>0</v>
      </c>
      <c r="BI210" s="190">
        <f>IF(N210="nulová",J210,0)</f>
        <v>0</v>
      </c>
      <c r="BJ210" s="17" t="s">
        <v>80</v>
      </c>
      <c r="BK210" s="190">
        <f>ROUND(I210*H210,2)</f>
        <v>0</v>
      </c>
      <c r="BL210" s="17" t="s">
        <v>148</v>
      </c>
      <c r="BM210" s="189" t="s">
        <v>859</v>
      </c>
    </row>
    <row r="211" s="2" customFormat="1">
      <c r="A211" s="36"/>
      <c r="B211" s="37"/>
      <c r="C211" s="36"/>
      <c r="D211" s="191" t="s">
        <v>149</v>
      </c>
      <c r="E211" s="36"/>
      <c r="F211" s="192" t="s">
        <v>744</v>
      </c>
      <c r="G211" s="36"/>
      <c r="H211" s="36"/>
      <c r="I211" s="193"/>
      <c r="J211" s="36"/>
      <c r="K211" s="36"/>
      <c r="L211" s="37"/>
      <c r="M211" s="194"/>
      <c r="N211" s="195"/>
      <c r="O211" s="75"/>
      <c r="P211" s="75"/>
      <c r="Q211" s="75"/>
      <c r="R211" s="75"/>
      <c r="S211" s="75"/>
      <c r="T211" s="76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T211" s="17" t="s">
        <v>149</v>
      </c>
      <c r="AU211" s="17" t="s">
        <v>82</v>
      </c>
    </row>
    <row r="212" s="2" customFormat="1" ht="16.5" customHeight="1">
      <c r="A212" s="36"/>
      <c r="B212" s="177"/>
      <c r="C212" s="178" t="s">
        <v>203</v>
      </c>
      <c r="D212" s="178" t="s">
        <v>143</v>
      </c>
      <c r="E212" s="179" t="s">
        <v>745</v>
      </c>
      <c r="F212" s="180" t="s">
        <v>746</v>
      </c>
      <c r="G212" s="181" t="s">
        <v>725</v>
      </c>
      <c r="H212" s="182">
        <v>1</v>
      </c>
      <c r="I212" s="183"/>
      <c r="J212" s="184">
        <f>ROUND(I212*H212,2)</f>
        <v>0</v>
      </c>
      <c r="K212" s="180" t="s">
        <v>147</v>
      </c>
      <c r="L212" s="37"/>
      <c r="M212" s="185" t="s">
        <v>1</v>
      </c>
      <c r="N212" s="186" t="s">
        <v>38</v>
      </c>
      <c r="O212" s="75"/>
      <c r="P212" s="187">
        <f>O212*H212</f>
        <v>0</v>
      </c>
      <c r="Q212" s="187">
        <v>0</v>
      </c>
      <c r="R212" s="187">
        <f>Q212*H212</f>
        <v>0</v>
      </c>
      <c r="S212" s="187">
        <v>0</v>
      </c>
      <c r="T212" s="188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189" t="s">
        <v>148</v>
      </c>
      <c r="AT212" s="189" t="s">
        <v>143</v>
      </c>
      <c r="AU212" s="189" t="s">
        <v>82</v>
      </c>
      <c r="AY212" s="17" t="s">
        <v>141</v>
      </c>
      <c r="BE212" s="190">
        <f>IF(N212="základní",J212,0)</f>
        <v>0</v>
      </c>
      <c r="BF212" s="190">
        <f>IF(N212="snížená",J212,0)</f>
        <v>0</v>
      </c>
      <c r="BG212" s="190">
        <f>IF(N212="zákl. přenesená",J212,0)</f>
        <v>0</v>
      </c>
      <c r="BH212" s="190">
        <f>IF(N212="sníž. přenesená",J212,0)</f>
        <v>0</v>
      </c>
      <c r="BI212" s="190">
        <f>IF(N212="nulová",J212,0)</f>
        <v>0</v>
      </c>
      <c r="BJ212" s="17" t="s">
        <v>80</v>
      </c>
      <c r="BK212" s="190">
        <f>ROUND(I212*H212,2)</f>
        <v>0</v>
      </c>
      <c r="BL212" s="17" t="s">
        <v>148</v>
      </c>
      <c r="BM212" s="189" t="s">
        <v>860</v>
      </c>
    </row>
    <row r="213" s="2" customFormat="1">
      <c r="A213" s="36"/>
      <c r="B213" s="37"/>
      <c r="C213" s="36"/>
      <c r="D213" s="191" t="s">
        <v>149</v>
      </c>
      <c r="E213" s="36"/>
      <c r="F213" s="192" t="s">
        <v>746</v>
      </c>
      <c r="G213" s="36"/>
      <c r="H213" s="36"/>
      <c r="I213" s="193"/>
      <c r="J213" s="36"/>
      <c r="K213" s="36"/>
      <c r="L213" s="37"/>
      <c r="M213" s="194"/>
      <c r="N213" s="195"/>
      <c r="O213" s="75"/>
      <c r="P213" s="75"/>
      <c r="Q213" s="75"/>
      <c r="R213" s="75"/>
      <c r="S213" s="75"/>
      <c r="T213" s="76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T213" s="17" t="s">
        <v>149</v>
      </c>
      <c r="AU213" s="17" t="s">
        <v>82</v>
      </c>
    </row>
    <row r="214" s="2" customFormat="1">
      <c r="A214" s="36"/>
      <c r="B214" s="37"/>
      <c r="C214" s="36"/>
      <c r="D214" s="191" t="s">
        <v>334</v>
      </c>
      <c r="E214" s="36"/>
      <c r="F214" s="222" t="s">
        <v>747</v>
      </c>
      <c r="G214" s="36"/>
      <c r="H214" s="36"/>
      <c r="I214" s="193"/>
      <c r="J214" s="36"/>
      <c r="K214" s="36"/>
      <c r="L214" s="37"/>
      <c r="M214" s="194"/>
      <c r="N214" s="195"/>
      <c r="O214" s="75"/>
      <c r="P214" s="75"/>
      <c r="Q214" s="75"/>
      <c r="R214" s="75"/>
      <c r="S214" s="75"/>
      <c r="T214" s="76"/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T214" s="17" t="s">
        <v>334</v>
      </c>
      <c r="AU214" s="17" t="s">
        <v>82</v>
      </c>
    </row>
    <row r="215" s="2" customFormat="1" ht="16.5" customHeight="1">
      <c r="A215" s="36"/>
      <c r="B215" s="177"/>
      <c r="C215" s="178" t="s">
        <v>262</v>
      </c>
      <c r="D215" s="178" t="s">
        <v>143</v>
      </c>
      <c r="E215" s="179" t="s">
        <v>748</v>
      </c>
      <c r="F215" s="180" t="s">
        <v>749</v>
      </c>
      <c r="G215" s="181" t="s">
        <v>725</v>
      </c>
      <c r="H215" s="182">
        <v>1</v>
      </c>
      <c r="I215" s="183"/>
      <c r="J215" s="184">
        <f>ROUND(I215*H215,2)</f>
        <v>0</v>
      </c>
      <c r="K215" s="180" t="s">
        <v>147</v>
      </c>
      <c r="L215" s="37"/>
      <c r="M215" s="185" t="s">
        <v>1</v>
      </c>
      <c r="N215" s="186" t="s">
        <v>38</v>
      </c>
      <c r="O215" s="75"/>
      <c r="P215" s="187">
        <f>O215*H215</f>
        <v>0</v>
      </c>
      <c r="Q215" s="187">
        <v>0</v>
      </c>
      <c r="R215" s="187">
        <f>Q215*H215</f>
        <v>0</v>
      </c>
      <c r="S215" s="187">
        <v>0</v>
      </c>
      <c r="T215" s="188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189" t="s">
        <v>148</v>
      </c>
      <c r="AT215" s="189" t="s">
        <v>143</v>
      </c>
      <c r="AU215" s="189" t="s">
        <v>82</v>
      </c>
      <c r="AY215" s="17" t="s">
        <v>141</v>
      </c>
      <c r="BE215" s="190">
        <f>IF(N215="základní",J215,0)</f>
        <v>0</v>
      </c>
      <c r="BF215" s="190">
        <f>IF(N215="snížená",J215,0)</f>
        <v>0</v>
      </c>
      <c r="BG215" s="190">
        <f>IF(N215="zákl. přenesená",J215,0)</f>
        <v>0</v>
      </c>
      <c r="BH215" s="190">
        <f>IF(N215="sníž. přenesená",J215,0)</f>
        <v>0</v>
      </c>
      <c r="BI215" s="190">
        <f>IF(N215="nulová",J215,0)</f>
        <v>0</v>
      </c>
      <c r="BJ215" s="17" t="s">
        <v>80</v>
      </c>
      <c r="BK215" s="190">
        <f>ROUND(I215*H215,2)</f>
        <v>0</v>
      </c>
      <c r="BL215" s="17" t="s">
        <v>148</v>
      </c>
      <c r="BM215" s="189" t="s">
        <v>220</v>
      </c>
    </row>
    <row r="216" s="2" customFormat="1">
      <c r="A216" s="36"/>
      <c r="B216" s="37"/>
      <c r="C216" s="36"/>
      <c r="D216" s="191" t="s">
        <v>149</v>
      </c>
      <c r="E216" s="36"/>
      <c r="F216" s="192" t="s">
        <v>749</v>
      </c>
      <c r="G216" s="36"/>
      <c r="H216" s="36"/>
      <c r="I216" s="193"/>
      <c r="J216" s="36"/>
      <c r="K216" s="36"/>
      <c r="L216" s="37"/>
      <c r="M216" s="194"/>
      <c r="N216" s="195"/>
      <c r="O216" s="75"/>
      <c r="P216" s="75"/>
      <c r="Q216" s="75"/>
      <c r="R216" s="75"/>
      <c r="S216" s="75"/>
      <c r="T216" s="76"/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T216" s="17" t="s">
        <v>149</v>
      </c>
      <c r="AU216" s="17" t="s">
        <v>82</v>
      </c>
    </row>
    <row r="217" s="2" customFormat="1" ht="16.5" customHeight="1">
      <c r="A217" s="36"/>
      <c r="B217" s="177"/>
      <c r="C217" s="178" t="s">
        <v>207</v>
      </c>
      <c r="D217" s="178" t="s">
        <v>143</v>
      </c>
      <c r="E217" s="179" t="s">
        <v>750</v>
      </c>
      <c r="F217" s="180" t="s">
        <v>751</v>
      </c>
      <c r="G217" s="181" t="s">
        <v>725</v>
      </c>
      <c r="H217" s="182">
        <v>1</v>
      </c>
      <c r="I217" s="183"/>
      <c r="J217" s="184">
        <f>ROUND(I217*H217,2)</f>
        <v>0</v>
      </c>
      <c r="K217" s="180" t="s">
        <v>147</v>
      </c>
      <c r="L217" s="37"/>
      <c r="M217" s="185" t="s">
        <v>1</v>
      </c>
      <c r="N217" s="186" t="s">
        <v>38</v>
      </c>
      <c r="O217" s="75"/>
      <c r="P217" s="187">
        <f>O217*H217</f>
        <v>0</v>
      </c>
      <c r="Q217" s="187">
        <v>0</v>
      </c>
      <c r="R217" s="187">
        <f>Q217*H217</f>
        <v>0</v>
      </c>
      <c r="S217" s="187">
        <v>0</v>
      </c>
      <c r="T217" s="188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189" t="s">
        <v>736</v>
      </c>
      <c r="AT217" s="189" t="s">
        <v>143</v>
      </c>
      <c r="AU217" s="189" t="s">
        <v>82</v>
      </c>
      <c r="AY217" s="17" t="s">
        <v>141</v>
      </c>
      <c r="BE217" s="190">
        <f>IF(N217="základní",J217,0)</f>
        <v>0</v>
      </c>
      <c r="BF217" s="190">
        <f>IF(N217="snížená",J217,0)</f>
        <v>0</v>
      </c>
      <c r="BG217" s="190">
        <f>IF(N217="zákl. přenesená",J217,0)</f>
        <v>0</v>
      </c>
      <c r="BH217" s="190">
        <f>IF(N217="sníž. přenesená",J217,0)</f>
        <v>0</v>
      </c>
      <c r="BI217" s="190">
        <f>IF(N217="nulová",J217,0)</f>
        <v>0</v>
      </c>
      <c r="BJ217" s="17" t="s">
        <v>80</v>
      </c>
      <c r="BK217" s="190">
        <f>ROUND(I217*H217,2)</f>
        <v>0</v>
      </c>
      <c r="BL217" s="17" t="s">
        <v>736</v>
      </c>
      <c r="BM217" s="189" t="s">
        <v>861</v>
      </c>
    </row>
    <row r="218" s="2" customFormat="1">
      <c r="A218" s="36"/>
      <c r="B218" s="37"/>
      <c r="C218" s="36"/>
      <c r="D218" s="191" t="s">
        <v>149</v>
      </c>
      <c r="E218" s="36"/>
      <c r="F218" s="192" t="s">
        <v>751</v>
      </c>
      <c r="G218" s="36"/>
      <c r="H218" s="36"/>
      <c r="I218" s="193"/>
      <c r="J218" s="36"/>
      <c r="K218" s="36"/>
      <c r="L218" s="37"/>
      <c r="M218" s="194"/>
      <c r="N218" s="195"/>
      <c r="O218" s="75"/>
      <c r="P218" s="75"/>
      <c r="Q218" s="75"/>
      <c r="R218" s="75"/>
      <c r="S218" s="75"/>
      <c r="T218" s="76"/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T218" s="17" t="s">
        <v>149</v>
      </c>
      <c r="AU218" s="17" t="s">
        <v>82</v>
      </c>
    </row>
    <row r="219" s="2" customFormat="1" ht="16.5" customHeight="1">
      <c r="A219" s="36"/>
      <c r="B219" s="177"/>
      <c r="C219" s="178" t="s">
        <v>271</v>
      </c>
      <c r="D219" s="178" t="s">
        <v>143</v>
      </c>
      <c r="E219" s="179" t="s">
        <v>753</v>
      </c>
      <c r="F219" s="180" t="s">
        <v>754</v>
      </c>
      <c r="G219" s="181" t="s">
        <v>725</v>
      </c>
      <c r="H219" s="182">
        <v>1</v>
      </c>
      <c r="I219" s="183"/>
      <c r="J219" s="184">
        <f>ROUND(I219*H219,2)</f>
        <v>0</v>
      </c>
      <c r="K219" s="180" t="s">
        <v>147</v>
      </c>
      <c r="L219" s="37"/>
      <c r="M219" s="185" t="s">
        <v>1</v>
      </c>
      <c r="N219" s="186" t="s">
        <v>38</v>
      </c>
      <c r="O219" s="75"/>
      <c r="P219" s="187">
        <f>O219*H219</f>
        <v>0</v>
      </c>
      <c r="Q219" s="187">
        <v>0</v>
      </c>
      <c r="R219" s="187">
        <f>Q219*H219</f>
        <v>0</v>
      </c>
      <c r="S219" s="187">
        <v>0</v>
      </c>
      <c r="T219" s="188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189" t="s">
        <v>148</v>
      </c>
      <c r="AT219" s="189" t="s">
        <v>143</v>
      </c>
      <c r="AU219" s="189" t="s">
        <v>82</v>
      </c>
      <c r="AY219" s="17" t="s">
        <v>141</v>
      </c>
      <c r="BE219" s="190">
        <f>IF(N219="základní",J219,0)</f>
        <v>0</v>
      </c>
      <c r="BF219" s="190">
        <f>IF(N219="snížená",J219,0)</f>
        <v>0</v>
      </c>
      <c r="BG219" s="190">
        <f>IF(N219="zákl. přenesená",J219,0)</f>
        <v>0</v>
      </c>
      <c r="BH219" s="190">
        <f>IF(N219="sníž. přenesená",J219,0)</f>
        <v>0</v>
      </c>
      <c r="BI219" s="190">
        <f>IF(N219="nulová",J219,0)</f>
        <v>0</v>
      </c>
      <c r="BJ219" s="17" t="s">
        <v>80</v>
      </c>
      <c r="BK219" s="190">
        <f>ROUND(I219*H219,2)</f>
        <v>0</v>
      </c>
      <c r="BL219" s="17" t="s">
        <v>148</v>
      </c>
      <c r="BM219" s="189" t="s">
        <v>862</v>
      </c>
    </row>
    <row r="220" s="2" customFormat="1">
      <c r="A220" s="36"/>
      <c r="B220" s="37"/>
      <c r="C220" s="36"/>
      <c r="D220" s="191" t="s">
        <v>149</v>
      </c>
      <c r="E220" s="36"/>
      <c r="F220" s="192" t="s">
        <v>754</v>
      </c>
      <c r="G220" s="36"/>
      <c r="H220" s="36"/>
      <c r="I220" s="193"/>
      <c r="J220" s="36"/>
      <c r="K220" s="36"/>
      <c r="L220" s="37"/>
      <c r="M220" s="194"/>
      <c r="N220" s="195"/>
      <c r="O220" s="75"/>
      <c r="P220" s="75"/>
      <c r="Q220" s="75"/>
      <c r="R220" s="75"/>
      <c r="S220" s="75"/>
      <c r="T220" s="76"/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T220" s="17" t="s">
        <v>149</v>
      </c>
      <c r="AU220" s="17" t="s">
        <v>82</v>
      </c>
    </row>
    <row r="221" s="2" customFormat="1" ht="16.5" customHeight="1">
      <c r="A221" s="36"/>
      <c r="B221" s="177"/>
      <c r="C221" s="178" t="s">
        <v>210</v>
      </c>
      <c r="D221" s="178" t="s">
        <v>143</v>
      </c>
      <c r="E221" s="179" t="s">
        <v>755</v>
      </c>
      <c r="F221" s="180" t="s">
        <v>756</v>
      </c>
      <c r="G221" s="181" t="s">
        <v>725</v>
      </c>
      <c r="H221" s="182">
        <v>1</v>
      </c>
      <c r="I221" s="183"/>
      <c r="J221" s="184">
        <f>ROUND(I221*H221,2)</f>
        <v>0</v>
      </c>
      <c r="K221" s="180" t="s">
        <v>147</v>
      </c>
      <c r="L221" s="37"/>
      <c r="M221" s="185" t="s">
        <v>1</v>
      </c>
      <c r="N221" s="186" t="s">
        <v>38</v>
      </c>
      <c r="O221" s="75"/>
      <c r="P221" s="187">
        <f>O221*H221</f>
        <v>0</v>
      </c>
      <c r="Q221" s="187">
        <v>0</v>
      </c>
      <c r="R221" s="187">
        <f>Q221*H221</f>
        <v>0</v>
      </c>
      <c r="S221" s="187">
        <v>0</v>
      </c>
      <c r="T221" s="188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189" t="s">
        <v>148</v>
      </c>
      <c r="AT221" s="189" t="s">
        <v>143</v>
      </c>
      <c r="AU221" s="189" t="s">
        <v>82</v>
      </c>
      <c r="AY221" s="17" t="s">
        <v>141</v>
      </c>
      <c r="BE221" s="190">
        <f>IF(N221="základní",J221,0)</f>
        <v>0</v>
      </c>
      <c r="BF221" s="190">
        <f>IF(N221="snížená",J221,0)</f>
        <v>0</v>
      </c>
      <c r="BG221" s="190">
        <f>IF(N221="zákl. přenesená",J221,0)</f>
        <v>0</v>
      </c>
      <c r="BH221" s="190">
        <f>IF(N221="sníž. přenesená",J221,0)</f>
        <v>0</v>
      </c>
      <c r="BI221" s="190">
        <f>IF(N221="nulová",J221,0)</f>
        <v>0</v>
      </c>
      <c r="BJ221" s="17" t="s">
        <v>80</v>
      </c>
      <c r="BK221" s="190">
        <f>ROUND(I221*H221,2)</f>
        <v>0</v>
      </c>
      <c r="BL221" s="17" t="s">
        <v>148</v>
      </c>
      <c r="BM221" s="189" t="s">
        <v>863</v>
      </c>
    </row>
    <row r="222" s="2" customFormat="1">
      <c r="A222" s="36"/>
      <c r="B222" s="37"/>
      <c r="C222" s="36"/>
      <c r="D222" s="191" t="s">
        <v>149</v>
      </c>
      <c r="E222" s="36"/>
      <c r="F222" s="192" t="s">
        <v>756</v>
      </c>
      <c r="G222" s="36"/>
      <c r="H222" s="36"/>
      <c r="I222" s="193"/>
      <c r="J222" s="36"/>
      <c r="K222" s="36"/>
      <c r="L222" s="37"/>
      <c r="M222" s="194"/>
      <c r="N222" s="195"/>
      <c r="O222" s="75"/>
      <c r="P222" s="75"/>
      <c r="Q222" s="75"/>
      <c r="R222" s="75"/>
      <c r="S222" s="75"/>
      <c r="T222" s="76"/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T222" s="17" t="s">
        <v>149</v>
      </c>
      <c r="AU222" s="17" t="s">
        <v>82</v>
      </c>
    </row>
    <row r="223" s="2" customFormat="1">
      <c r="A223" s="36"/>
      <c r="B223" s="37"/>
      <c r="C223" s="36"/>
      <c r="D223" s="191" t="s">
        <v>334</v>
      </c>
      <c r="E223" s="36"/>
      <c r="F223" s="222" t="s">
        <v>864</v>
      </c>
      <c r="G223" s="36"/>
      <c r="H223" s="36"/>
      <c r="I223" s="193"/>
      <c r="J223" s="36"/>
      <c r="K223" s="36"/>
      <c r="L223" s="37"/>
      <c r="M223" s="194"/>
      <c r="N223" s="195"/>
      <c r="O223" s="75"/>
      <c r="P223" s="75"/>
      <c r="Q223" s="75"/>
      <c r="R223" s="75"/>
      <c r="S223" s="75"/>
      <c r="T223" s="76"/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T223" s="17" t="s">
        <v>334</v>
      </c>
      <c r="AU223" s="17" t="s">
        <v>82</v>
      </c>
    </row>
    <row r="224" s="12" customFormat="1" ht="25.92" customHeight="1">
      <c r="A224" s="12"/>
      <c r="B224" s="164"/>
      <c r="C224" s="12"/>
      <c r="D224" s="165" t="s">
        <v>72</v>
      </c>
      <c r="E224" s="166" t="s">
        <v>757</v>
      </c>
      <c r="F224" s="166" t="s">
        <v>758</v>
      </c>
      <c r="G224" s="12"/>
      <c r="H224" s="12"/>
      <c r="I224" s="167"/>
      <c r="J224" s="168">
        <f>BK224</f>
        <v>0</v>
      </c>
      <c r="K224" s="12"/>
      <c r="L224" s="164"/>
      <c r="M224" s="169"/>
      <c r="N224" s="170"/>
      <c r="O224" s="170"/>
      <c r="P224" s="171">
        <f>SUM(P225:P228)</f>
        <v>0</v>
      </c>
      <c r="Q224" s="170"/>
      <c r="R224" s="171">
        <f>SUM(R225:R228)</f>
        <v>0</v>
      </c>
      <c r="S224" s="170"/>
      <c r="T224" s="172">
        <f>SUM(T225:T228)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165" t="s">
        <v>166</v>
      </c>
      <c r="AT224" s="173" t="s">
        <v>72</v>
      </c>
      <c r="AU224" s="173" t="s">
        <v>73</v>
      </c>
      <c r="AY224" s="165" t="s">
        <v>141</v>
      </c>
      <c r="BK224" s="174">
        <f>SUM(BK225:BK228)</f>
        <v>0</v>
      </c>
    </row>
    <row r="225" s="2" customFormat="1" ht="16.5" customHeight="1">
      <c r="A225" s="36"/>
      <c r="B225" s="177"/>
      <c r="C225" s="178" t="s">
        <v>282</v>
      </c>
      <c r="D225" s="178" t="s">
        <v>143</v>
      </c>
      <c r="E225" s="179" t="s">
        <v>759</v>
      </c>
      <c r="F225" s="180" t="s">
        <v>760</v>
      </c>
      <c r="G225" s="181" t="s">
        <v>725</v>
      </c>
      <c r="H225" s="182">
        <v>1</v>
      </c>
      <c r="I225" s="183"/>
      <c r="J225" s="184">
        <f>ROUND(I225*H225,2)</f>
        <v>0</v>
      </c>
      <c r="K225" s="180" t="s">
        <v>147</v>
      </c>
      <c r="L225" s="37"/>
      <c r="M225" s="185" t="s">
        <v>1</v>
      </c>
      <c r="N225" s="186" t="s">
        <v>38</v>
      </c>
      <c r="O225" s="75"/>
      <c r="P225" s="187">
        <f>O225*H225</f>
        <v>0</v>
      </c>
      <c r="Q225" s="187">
        <v>0</v>
      </c>
      <c r="R225" s="187">
        <f>Q225*H225</f>
        <v>0</v>
      </c>
      <c r="S225" s="187">
        <v>0</v>
      </c>
      <c r="T225" s="188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189" t="s">
        <v>148</v>
      </c>
      <c r="AT225" s="189" t="s">
        <v>143</v>
      </c>
      <c r="AU225" s="189" t="s">
        <v>80</v>
      </c>
      <c r="AY225" s="17" t="s">
        <v>141</v>
      </c>
      <c r="BE225" s="190">
        <f>IF(N225="základní",J225,0)</f>
        <v>0</v>
      </c>
      <c r="BF225" s="190">
        <f>IF(N225="snížená",J225,0)</f>
        <v>0</v>
      </c>
      <c r="BG225" s="190">
        <f>IF(N225="zákl. přenesená",J225,0)</f>
        <v>0</v>
      </c>
      <c r="BH225" s="190">
        <f>IF(N225="sníž. přenesená",J225,0)</f>
        <v>0</v>
      </c>
      <c r="BI225" s="190">
        <f>IF(N225="nulová",J225,0)</f>
        <v>0</v>
      </c>
      <c r="BJ225" s="17" t="s">
        <v>80</v>
      </c>
      <c r="BK225" s="190">
        <f>ROUND(I225*H225,2)</f>
        <v>0</v>
      </c>
      <c r="BL225" s="17" t="s">
        <v>148</v>
      </c>
      <c r="BM225" s="189" t="s">
        <v>865</v>
      </c>
    </row>
    <row r="226" s="2" customFormat="1">
      <c r="A226" s="36"/>
      <c r="B226" s="37"/>
      <c r="C226" s="36"/>
      <c r="D226" s="191" t="s">
        <v>149</v>
      </c>
      <c r="E226" s="36"/>
      <c r="F226" s="192" t="s">
        <v>760</v>
      </c>
      <c r="G226" s="36"/>
      <c r="H226" s="36"/>
      <c r="I226" s="193"/>
      <c r="J226" s="36"/>
      <c r="K226" s="36"/>
      <c r="L226" s="37"/>
      <c r="M226" s="194"/>
      <c r="N226" s="195"/>
      <c r="O226" s="75"/>
      <c r="P226" s="75"/>
      <c r="Q226" s="75"/>
      <c r="R226" s="75"/>
      <c r="S226" s="75"/>
      <c r="T226" s="76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T226" s="17" t="s">
        <v>149</v>
      </c>
      <c r="AU226" s="17" t="s">
        <v>80</v>
      </c>
    </row>
    <row r="227" s="2" customFormat="1" ht="16.5" customHeight="1">
      <c r="A227" s="36"/>
      <c r="B227" s="177"/>
      <c r="C227" s="178" t="s">
        <v>213</v>
      </c>
      <c r="D227" s="178" t="s">
        <v>143</v>
      </c>
      <c r="E227" s="179" t="s">
        <v>761</v>
      </c>
      <c r="F227" s="180" t="s">
        <v>762</v>
      </c>
      <c r="G227" s="181" t="s">
        <v>725</v>
      </c>
      <c r="H227" s="182">
        <v>1</v>
      </c>
      <c r="I227" s="183"/>
      <c r="J227" s="184">
        <f>ROUND(I227*H227,2)</f>
        <v>0</v>
      </c>
      <c r="K227" s="180" t="s">
        <v>147</v>
      </c>
      <c r="L227" s="37"/>
      <c r="M227" s="185" t="s">
        <v>1</v>
      </c>
      <c r="N227" s="186" t="s">
        <v>38</v>
      </c>
      <c r="O227" s="75"/>
      <c r="P227" s="187">
        <f>O227*H227</f>
        <v>0</v>
      </c>
      <c r="Q227" s="187">
        <v>0</v>
      </c>
      <c r="R227" s="187">
        <f>Q227*H227</f>
        <v>0</v>
      </c>
      <c r="S227" s="187">
        <v>0</v>
      </c>
      <c r="T227" s="188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189" t="s">
        <v>148</v>
      </c>
      <c r="AT227" s="189" t="s">
        <v>143</v>
      </c>
      <c r="AU227" s="189" t="s">
        <v>80</v>
      </c>
      <c r="AY227" s="17" t="s">
        <v>141</v>
      </c>
      <c r="BE227" s="190">
        <f>IF(N227="základní",J227,0)</f>
        <v>0</v>
      </c>
      <c r="BF227" s="190">
        <f>IF(N227="snížená",J227,0)</f>
        <v>0</v>
      </c>
      <c r="BG227" s="190">
        <f>IF(N227="zákl. přenesená",J227,0)</f>
        <v>0</v>
      </c>
      <c r="BH227" s="190">
        <f>IF(N227="sníž. přenesená",J227,0)</f>
        <v>0</v>
      </c>
      <c r="BI227" s="190">
        <f>IF(N227="nulová",J227,0)</f>
        <v>0</v>
      </c>
      <c r="BJ227" s="17" t="s">
        <v>80</v>
      </c>
      <c r="BK227" s="190">
        <f>ROUND(I227*H227,2)</f>
        <v>0</v>
      </c>
      <c r="BL227" s="17" t="s">
        <v>148</v>
      </c>
      <c r="BM227" s="189" t="s">
        <v>866</v>
      </c>
    </row>
    <row r="228" s="2" customFormat="1">
      <c r="A228" s="36"/>
      <c r="B228" s="37"/>
      <c r="C228" s="36"/>
      <c r="D228" s="191" t="s">
        <v>149</v>
      </c>
      <c r="E228" s="36"/>
      <c r="F228" s="192" t="s">
        <v>762</v>
      </c>
      <c r="G228" s="36"/>
      <c r="H228" s="36"/>
      <c r="I228" s="193"/>
      <c r="J228" s="36"/>
      <c r="K228" s="36"/>
      <c r="L228" s="37"/>
      <c r="M228" s="194"/>
      <c r="N228" s="195"/>
      <c r="O228" s="75"/>
      <c r="P228" s="75"/>
      <c r="Q228" s="75"/>
      <c r="R228" s="75"/>
      <c r="S228" s="75"/>
      <c r="T228" s="76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T228" s="17" t="s">
        <v>149</v>
      </c>
      <c r="AU228" s="17" t="s">
        <v>80</v>
      </c>
    </row>
    <row r="229" s="12" customFormat="1" ht="25.92" customHeight="1">
      <c r="A229" s="12"/>
      <c r="B229" s="164"/>
      <c r="C229" s="12"/>
      <c r="D229" s="165" t="s">
        <v>72</v>
      </c>
      <c r="E229" s="166" t="s">
        <v>763</v>
      </c>
      <c r="F229" s="166" t="s">
        <v>764</v>
      </c>
      <c r="G229" s="12"/>
      <c r="H229" s="12"/>
      <c r="I229" s="167"/>
      <c r="J229" s="168">
        <f>BK229</f>
        <v>0</v>
      </c>
      <c r="K229" s="12"/>
      <c r="L229" s="164"/>
      <c r="M229" s="169"/>
      <c r="N229" s="170"/>
      <c r="O229" s="170"/>
      <c r="P229" s="171">
        <f>SUM(P230:P234)</f>
        <v>0</v>
      </c>
      <c r="Q229" s="170"/>
      <c r="R229" s="171">
        <f>SUM(R230:R234)</f>
        <v>0</v>
      </c>
      <c r="S229" s="170"/>
      <c r="T229" s="172">
        <f>SUM(T230:T234)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165" t="s">
        <v>166</v>
      </c>
      <c r="AT229" s="173" t="s">
        <v>72</v>
      </c>
      <c r="AU229" s="173" t="s">
        <v>73</v>
      </c>
      <c r="AY229" s="165" t="s">
        <v>141</v>
      </c>
      <c r="BK229" s="174">
        <f>SUM(BK230:BK234)</f>
        <v>0</v>
      </c>
    </row>
    <row r="230" s="2" customFormat="1" ht="16.5" customHeight="1">
      <c r="A230" s="36"/>
      <c r="B230" s="177"/>
      <c r="C230" s="178" t="s">
        <v>291</v>
      </c>
      <c r="D230" s="178" t="s">
        <v>143</v>
      </c>
      <c r="E230" s="179" t="s">
        <v>765</v>
      </c>
      <c r="F230" s="180" t="s">
        <v>766</v>
      </c>
      <c r="G230" s="181" t="s">
        <v>725</v>
      </c>
      <c r="H230" s="182">
        <v>1</v>
      </c>
      <c r="I230" s="183"/>
      <c r="J230" s="184">
        <f>ROUND(I230*H230,2)</f>
        <v>0</v>
      </c>
      <c r="K230" s="180" t="s">
        <v>147</v>
      </c>
      <c r="L230" s="37"/>
      <c r="M230" s="185" t="s">
        <v>1</v>
      </c>
      <c r="N230" s="186" t="s">
        <v>38</v>
      </c>
      <c r="O230" s="75"/>
      <c r="P230" s="187">
        <f>O230*H230</f>
        <v>0</v>
      </c>
      <c r="Q230" s="187">
        <v>0</v>
      </c>
      <c r="R230" s="187">
        <f>Q230*H230</f>
        <v>0</v>
      </c>
      <c r="S230" s="187">
        <v>0</v>
      </c>
      <c r="T230" s="188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189" t="s">
        <v>148</v>
      </c>
      <c r="AT230" s="189" t="s">
        <v>143</v>
      </c>
      <c r="AU230" s="189" t="s">
        <v>80</v>
      </c>
      <c r="AY230" s="17" t="s">
        <v>141</v>
      </c>
      <c r="BE230" s="190">
        <f>IF(N230="základní",J230,0)</f>
        <v>0</v>
      </c>
      <c r="BF230" s="190">
        <f>IF(N230="snížená",J230,0)</f>
        <v>0</v>
      </c>
      <c r="BG230" s="190">
        <f>IF(N230="zákl. přenesená",J230,0)</f>
        <v>0</v>
      </c>
      <c r="BH230" s="190">
        <f>IF(N230="sníž. přenesená",J230,0)</f>
        <v>0</v>
      </c>
      <c r="BI230" s="190">
        <f>IF(N230="nulová",J230,0)</f>
        <v>0</v>
      </c>
      <c r="BJ230" s="17" t="s">
        <v>80</v>
      </c>
      <c r="BK230" s="190">
        <f>ROUND(I230*H230,2)</f>
        <v>0</v>
      </c>
      <c r="BL230" s="17" t="s">
        <v>148</v>
      </c>
      <c r="BM230" s="189" t="s">
        <v>867</v>
      </c>
    </row>
    <row r="231" s="2" customFormat="1">
      <c r="A231" s="36"/>
      <c r="B231" s="37"/>
      <c r="C231" s="36"/>
      <c r="D231" s="191" t="s">
        <v>149</v>
      </c>
      <c r="E231" s="36"/>
      <c r="F231" s="192" t="s">
        <v>766</v>
      </c>
      <c r="G231" s="36"/>
      <c r="H231" s="36"/>
      <c r="I231" s="193"/>
      <c r="J231" s="36"/>
      <c r="K231" s="36"/>
      <c r="L231" s="37"/>
      <c r="M231" s="194"/>
      <c r="N231" s="195"/>
      <c r="O231" s="75"/>
      <c r="P231" s="75"/>
      <c r="Q231" s="75"/>
      <c r="R231" s="75"/>
      <c r="S231" s="75"/>
      <c r="T231" s="76"/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T231" s="17" t="s">
        <v>149</v>
      </c>
      <c r="AU231" s="17" t="s">
        <v>80</v>
      </c>
    </row>
    <row r="232" s="2" customFormat="1">
      <c r="A232" s="36"/>
      <c r="B232" s="37"/>
      <c r="C232" s="36"/>
      <c r="D232" s="191" t="s">
        <v>334</v>
      </c>
      <c r="E232" s="36"/>
      <c r="F232" s="222" t="s">
        <v>767</v>
      </c>
      <c r="G232" s="36"/>
      <c r="H232" s="36"/>
      <c r="I232" s="193"/>
      <c r="J232" s="36"/>
      <c r="K232" s="36"/>
      <c r="L232" s="37"/>
      <c r="M232" s="194"/>
      <c r="N232" s="195"/>
      <c r="O232" s="75"/>
      <c r="P232" s="75"/>
      <c r="Q232" s="75"/>
      <c r="R232" s="75"/>
      <c r="S232" s="75"/>
      <c r="T232" s="76"/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T232" s="17" t="s">
        <v>334</v>
      </c>
      <c r="AU232" s="17" t="s">
        <v>80</v>
      </c>
    </row>
    <row r="233" s="2" customFormat="1" ht="16.5" customHeight="1">
      <c r="A233" s="36"/>
      <c r="B233" s="177"/>
      <c r="C233" s="178" t="s">
        <v>216</v>
      </c>
      <c r="D233" s="178" t="s">
        <v>143</v>
      </c>
      <c r="E233" s="179" t="s">
        <v>768</v>
      </c>
      <c r="F233" s="180" t="s">
        <v>769</v>
      </c>
      <c r="G233" s="181" t="s">
        <v>725</v>
      </c>
      <c r="H233" s="182">
        <v>1</v>
      </c>
      <c r="I233" s="183"/>
      <c r="J233" s="184">
        <f>ROUND(I233*H233,2)</f>
        <v>0</v>
      </c>
      <c r="K233" s="180" t="s">
        <v>147</v>
      </c>
      <c r="L233" s="37"/>
      <c r="M233" s="185" t="s">
        <v>1</v>
      </c>
      <c r="N233" s="186" t="s">
        <v>38</v>
      </c>
      <c r="O233" s="75"/>
      <c r="P233" s="187">
        <f>O233*H233</f>
        <v>0</v>
      </c>
      <c r="Q233" s="187">
        <v>0</v>
      </c>
      <c r="R233" s="187">
        <f>Q233*H233</f>
        <v>0</v>
      </c>
      <c r="S233" s="187">
        <v>0</v>
      </c>
      <c r="T233" s="188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189" t="s">
        <v>148</v>
      </c>
      <c r="AT233" s="189" t="s">
        <v>143</v>
      </c>
      <c r="AU233" s="189" t="s">
        <v>80</v>
      </c>
      <c r="AY233" s="17" t="s">
        <v>141</v>
      </c>
      <c r="BE233" s="190">
        <f>IF(N233="základní",J233,0)</f>
        <v>0</v>
      </c>
      <c r="BF233" s="190">
        <f>IF(N233="snížená",J233,0)</f>
        <v>0</v>
      </c>
      <c r="BG233" s="190">
        <f>IF(N233="zákl. přenesená",J233,0)</f>
        <v>0</v>
      </c>
      <c r="BH233" s="190">
        <f>IF(N233="sníž. přenesená",J233,0)</f>
        <v>0</v>
      </c>
      <c r="BI233" s="190">
        <f>IF(N233="nulová",J233,0)</f>
        <v>0</v>
      </c>
      <c r="BJ233" s="17" t="s">
        <v>80</v>
      </c>
      <c r="BK233" s="190">
        <f>ROUND(I233*H233,2)</f>
        <v>0</v>
      </c>
      <c r="BL233" s="17" t="s">
        <v>148</v>
      </c>
      <c r="BM233" s="189" t="s">
        <v>868</v>
      </c>
    </row>
    <row r="234" s="2" customFormat="1">
      <c r="A234" s="36"/>
      <c r="B234" s="37"/>
      <c r="C234" s="36"/>
      <c r="D234" s="191" t="s">
        <v>149</v>
      </c>
      <c r="E234" s="36"/>
      <c r="F234" s="192" t="s">
        <v>769</v>
      </c>
      <c r="G234" s="36"/>
      <c r="H234" s="36"/>
      <c r="I234" s="193"/>
      <c r="J234" s="36"/>
      <c r="K234" s="36"/>
      <c r="L234" s="37"/>
      <c r="M234" s="223"/>
      <c r="N234" s="224"/>
      <c r="O234" s="225"/>
      <c r="P234" s="225"/>
      <c r="Q234" s="225"/>
      <c r="R234" s="225"/>
      <c r="S234" s="225"/>
      <c r="T234" s="226"/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T234" s="17" t="s">
        <v>149</v>
      </c>
      <c r="AU234" s="17" t="s">
        <v>80</v>
      </c>
    </row>
    <row r="235" s="2" customFormat="1" ht="6.96" customHeight="1">
      <c r="A235" s="36"/>
      <c r="B235" s="58"/>
      <c r="C235" s="59"/>
      <c r="D235" s="59"/>
      <c r="E235" s="59"/>
      <c r="F235" s="59"/>
      <c r="G235" s="59"/>
      <c r="H235" s="59"/>
      <c r="I235" s="59"/>
      <c r="J235" s="59"/>
      <c r="K235" s="59"/>
      <c r="L235" s="37"/>
      <c r="M235" s="36"/>
      <c r="O235" s="36"/>
      <c r="P235" s="36"/>
      <c r="Q235" s="36"/>
      <c r="R235" s="36"/>
      <c r="S235" s="36"/>
      <c r="T235" s="36"/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</row>
  </sheetData>
  <autoFilter ref="C131:K23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0:H120"/>
    <mergeCell ref="E122:H122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Kudláček František</dc:creator>
  <cp:lastModifiedBy>Kudláček František</cp:lastModifiedBy>
  <dcterms:created xsi:type="dcterms:W3CDTF">2023-08-14T12:31:39Z</dcterms:created>
  <dcterms:modified xsi:type="dcterms:W3CDTF">2023-08-14T12:31:44Z</dcterms:modified>
</cp:coreProperties>
</file>